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\\fuprsrv\text\Проекты бюджета\2026\ПРИНЯТЫЙ бюджет на 2026-2028 (19.12.2025 № 130-н)\"/>
    </mc:Choice>
  </mc:AlternateContent>
  <xr:revisionPtr revIDLastSave="0" documentId="13_ncr:1_{675BD347-5D58-4283-91AE-50EDAB73DE8E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5" r:id="rId1"/>
    <sheet name="Лист1" sheetId="1" r:id="rId2"/>
  </sheets>
  <externalReferences>
    <externalReference r:id="rId3"/>
  </externalReferences>
  <definedNames>
    <definedName name="DateAppr_RPT">#N/A</definedName>
    <definedName name="DateModif_RPT">#N/A</definedName>
    <definedName name="ei_1">#N/A</definedName>
    <definedName name="fior">#N/A</definedName>
    <definedName name="WhoCalc">#N/A</definedName>
    <definedName name="Анализ" localSheetId="0">[1]патент!#REF!</definedName>
    <definedName name="Анализ">[1]патент!#REF!</definedName>
    <definedName name="_xlnm.Print_Titles" localSheetId="0">'Приложение 2'!$12:$12</definedName>
    <definedName name="фот101">#N/A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1" i="5" l="1"/>
  <c r="C171" i="5"/>
  <c r="D162" i="5"/>
  <c r="C162" i="5"/>
  <c r="D160" i="5"/>
  <c r="C160" i="5"/>
  <c r="D155" i="5"/>
  <c r="C155" i="5"/>
  <c r="D153" i="5"/>
  <c r="C153" i="5"/>
  <c r="D149" i="5"/>
  <c r="C149" i="5"/>
  <c r="D146" i="5"/>
  <c r="C146" i="5"/>
  <c r="D83" i="5"/>
  <c r="C83" i="5"/>
  <c r="D80" i="5"/>
  <c r="D79" i="5" s="1"/>
  <c r="C80" i="5"/>
  <c r="C79" i="5" s="1"/>
  <c r="D74" i="5"/>
  <c r="D73" i="5" s="1"/>
  <c r="C74" i="5"/>
  <c r="C73" i="5" s="1"/>
  <c r="D68" i="5"/>
  <c r="C68" i="5"/>
  <c r="D64" i="5"/>
  <c r="D63" i="5" s="1"/>
  <c r="C64" i="5"/>
  <c r="C63" i="5" s="1"/>
  <c r="D61" i="5"/>
  <c r="C61" i="5"/>
  <c r="D58" i="5"/>
  <c r="C58" i="5"/>
  <c r="D56" i="5"/>
  <c r="D55" i="5" s="1"/>
  <c r="C56" i="5"/>
  <c r="C55" i="5" s="1"/>
  <c r="D52" i="5"/>
  <c r="D51" i="5" s="1"/>
  <c r="C52" i="5"/>
  <c r="C51" i="5" s="1"/>
  <c r="D49" i="5"/>
  <c r="C49" i="5"/>
  <c r="D47" i="5"/>
  <c r="C47" i="5"/>
  <c r="D44" i="5"/>
  <c r="C44" i="5"/>
  <c r="D42" i="5"/>
  <c r="D41" i="5" s="1"/>
  <c r="C42" i="5"/>
  <c r="C41" i="5" s="1"/>
  <c r="D34" i="5"/>
  <c r="C34" i="5"/>
  <c r="D33" i="5"/>
  <c r="C33" i="5"/>
  <c r="D15" i="5"/>
  <c r="D14" i="5" s="1"/>
  <c r="C15" i="5"/>
  <c r="C14" i="5" s="1"/>
  <c r="C82" i="5" l="1"/>
  <c r="D40" i="5"/>
  <c r="D54" i="5"/>
  <c r="D82" i="5"/>
  <c r="C40" i="5"/>
  <c r="C46" i="5"/>
  <c r="D46" i="5"/>
  <c r="D60" i="5"/>
  <c r="C158" i="5"/>
  <c r="C152" i="5" s="1"/>
  <c r="C151" i="5" s="1"/>
  <c r="C54" i="5"/>
  <c r="C60" i="5"/>
  <c r="D158" i="5"/>
  <c r="D152" i="5" s="1"/>
  <c r="D151" i="5" s="1"/>
  <c r="D13" i="5" l="1"/>
  <c r="C13" i="5"/>
  <c r="C173" i="5" s="1"/>
  <c r="D173" i="5"/>
</calcChain>
</file>

<file path=xl/sharedStrings.xml><?xml version="1.0" encoding="utf-8"?>
<sst xmlns="http://schemas.openxmlformats.org/spreadsheetml/2006/main" count="329" uniqueCount="312">
  <si>
    <t>Иные межбюджетные трансферты</t>
  </si>
  <si>
    <t>Субвенции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</si>
  <si>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</si>
  <si>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Дотации бюджетам бюджетной системы Российской Федерации</t>
  </si>
  <si>
    <t>БЕЗВОЗМЕЗДНЫЕ ПОСТУПЛЕНИЯ</t>
  </si>
  <si>
    <t>Платежи, уплачиваемые в целях возмещения вреда</t>
  </si>
  <si>
    <t>Административные штрафы, установленные законами субъектов Российской Федерации об административных правонарушениях</t>
  </si>
  <si>
    <t>Административные штрафы, установленные Кодексом Российской Федерации об административных правонарушениях</t>
  </si>
  <si>
    <t>Штрафы, санкции, возмещение ущерба</t>
  </si>
  <si>
    <t>Доходы от продажи земельных участков, находящихся в государственной и муниципальной собственности</t>
  </si>
  <si>
    <t>Доходы от продажи материальных и нематериальных активов</t>
  </si>
  <si>
    <t>Доходы от оказания платных услуг (работ)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</si>
  <si>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</si>
  <si>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</si>
  <si>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</si>
  <si>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 от использования имущества, находящегося в государственной и муниципальной собственности</t>
  </si>
  <si>
    <t>Налоги на имущество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</si>
  <si>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</si>
  <si>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</si>
  <si>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</si>
  <si>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Государственная пошлина по делам, рассматриваемым в судах общей юрисдикции, мировыми судьями</t>
  </si>
  <si>
    <t>Государственная пошлина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</si>
  <si>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</si>
  <si>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</si>
  <si>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Земельный налог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</si>
  <si>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</si>
  <si>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Налог на имущество физических лиц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</si>
  <si>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</si>
  <si>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Налог, взимаемый в связи с применением патентной системы налогообложения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</si>
  <si>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</si>
  <si>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Налог, взимаемый в связи с применением упрощенной системы налогообложения</t>
  </si>
  <si>
    <t>Налоги на совокупный доход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</si>
  <si>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</si>
  <si>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</si>
  <si>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</si>
  <si>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Налоги на товары (работы, услуги), реализуемые на территории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</si>
  <si>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</si>
  <si>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</si>
  <si>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</t>
  </si>
  <si>
    <t>Налоги на прибыль, доходы</t>
  </si>
  <si>
    <t>НАЛОГОВЫЕ И НЕНАЛОГОВЫЕ ДОХОДЫ</t>
  </si>
  <si>
    <t>рублей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</si>
  <si>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</si>
  <si>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уклонение от исполнения административного наказания)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</si>
  <si>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</si>
  <si>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</si>
  <si>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</si>
  <si>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 государственного контроля (надзора), должностного лица организации, уполномоченной в соответствии с федеральными законами на осуществление государственного надзора, должностного лица органа муниципального контроля)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</si>
  <si>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</si>
  <si>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</si>
  <si>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</si>
  <si>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</si>
  <si>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</si>
  <si>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</si>
  <si>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</si>
  <si>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производство или продажу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</si>
  <si>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</si>
  <si>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</si>
  <si>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</si>
  <si>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</si>
  <si>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продажу товаров (иных вещей), свободная реализация которых запрещена или ограничена)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</si>
  <si>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</si>
  <si>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</si>
  <si>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</si>
  <si>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</si>
  <si>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самовольное подключение и использование электрической, тепловой энергии, нефти или газа)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</si>
  <si>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</si>
  <si>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</si>
  <si>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</si>
  <si>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уклонение от прохождения диагностики, профилактических мероприятий, лечения от наркомании и (или) медицинской и (или)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</si>
  <si>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</si>
  <si>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перевозка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</si>
  <si>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</si>
  <si>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</si>
  <si>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</si>
  <si>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Прочие межбюджетные трансферты, передаваемые бюджетам городских округов (сумма платежа)</t>
  </si>
  <si>
    <t>Прочие субвенции бюджетам городских округов (сумма платежа)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</si>
  <si>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(сумма платежа)</t>
  </si>
  <si>
    <t>Субвенции бюджетам городских округов на выполнение передаваемых полномочий субъектов Российской Федерации (сумма платежа)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</si>
  <si>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 (сумма платежа)</t>
  </si>
  <si>
    <t>Прочие доходы от оказания платных услуг (работ) получателями средств бюджетов городских округов (сумма платежа)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</si>
  <si>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(иные доходы от собственности)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</si>
  <si>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наем жилых помещений)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</si>
  <si>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 (сумма платежа)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</si>
  <si>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(сумма платежа)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</si>
  <si>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вовлечение несовершеннолетнего в процесс потребления табака)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</si>
  <si>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 (сумма платежа)</t>
  </si>
  <si>
    <t>Доходы от сдачи в аренду имущества, составляющего казну городских округов (за исключением земельных участков) (арендная плата за использование имущества, находящегося на территории пос. Вычегодский, д. Слуда, д. Свининская)</t>
  </si>
  <si>
    <t>Доходы от сдачи в аренду имущества, составляющего казну городских округов (за исключением земельных участков) (арендная плата за использование имущества, находящегося на территории городского округа "Котлас")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</si>
  <si>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  (сумма платежа (перерасчеты, недоимка и задолженность по соответствующему платежу))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</si>
  <si>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(сумма платежа (перерасчеты, недоимка и задолженность по соответствующему платежу))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</si>
  <si>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 (сумма платежа (перерасчеты, недоимка и задолженность по соответствующему платежу, в том числе по отмененному))</t>
  </si>
  <si>
    <t>Единая субвенция бюджетам городских округов (сумма платежа)</t>
  </si>
  <si>
    <t>Дотации бюджетам городских округов на выравнивание бюджетной обеспеченности из бюджета субъекта Российской Федерации (сумма платежа)</t>
  </si>
  <si>
    <t>301 1 16 01063 01 0023 140</t>
  </si>
  <si>
    <t>Акцизы по подакцизным товарам (продукции), производимым на территории Российской Федерации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</si>
  <si>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предоставление права на размещение и эксплуатацию нестационарного торгового объекта)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</si>
  <si>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трудового законодательства и иных нормативных правовых актов, содержащих нормы трудового права)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</si>
  <si>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</si>
  <si>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</si>
  <si>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</si>
  <si>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</si>
  <si>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(налагаемые административными комиссиями, зачисляемые в местные бюджеты по нормативу 100 процентов)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</si>
  <si>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</si>
  <si>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Транспортный налог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</si>
  <si>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</si>
  <si>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Субсидии бюджетам городских округов на поддержку отрасли культуры (сумма платежа)</t>
  </si>
  <si>
    <t>182 1 03 02231 01 0000 110</t>
  </si>
  <si>
    <t>182 1 03 02241 01 0000 110</t>
  </si>
  <si>
    <t>182 1 03 02251 01 0000 110</t>
  </si>
  <si>
    <t>182 1 03 02261 01 0000 110</t>
  </si>
  <si>
    <t>000 1 00 00000 00 0000 000</t>
  </si>
  <si>
    <t>182 1 01 02010 01 1000 110</t>
  </si>
  <si>
    <t>182 1 01 02020 01 1000 110</t>
  </si>
  <si>
    <t>182 1 01 02030 01 1000 110</t>
  </si>
  <si>
    <t>182 1 01 02040 01 1000 110</t>
  </si>
  <si>
    <t>182 1 01 02080 01 1000 110</t>
  </si>
  <si>
    <t>182 1 01 02130 01 1000 110</t>
  </si>
  <si>
    <t>182 1 01 02140 01 1000 110</t>
  </si>
  <si>
    <t>182 1 05 01011 01 1000 110</t>
  </si>
  <si>
    <t>182 1 05 01021 01 1000 110</t>
  </si>
  <si>
    <t>182 1 05 04010 02 1000 110</t>
  </si>
  <si>
    <t>182 1 06 01020 04 1000 110</t>
  </si>
  <si>
    <t>182 1 06 04012 02 1000 110</t>
  </si>
  <si>
    <t>182 1 06 06032 04 1000 110</t>
  </si>
  <si>
    <t>182 1 06 06042 04 1000 110</t>
  </si>
  <si>
    <t>000 1 08 00000 00 0000 000</t>
  </si>
  <si>
    <t>182  1 08 03010 01 1050 110</t>
  </si>
  <si>
    <t>182  1 08 03010 01 1060 110</t>
  </si>
  <si>
    <t>000 1 08 07000 01 0000 110</t>
  </si>
  <si>
    <t>104 1 08 07142 01 1000 110</t>
  </si>
  <si>
    <t>000 1 11 00000 00 0000 000</t>
  </si>
  <si>
    <t>313 1 11 01040 04 0000 120</t>
  </si>
  <si>
    <t>162 1 11 05012 04 1010 120</t>
  </si>
  <si>
    <t>162 1 11 05024 04 2010 120</t>
  </si>
  <si>
    <t>162 1 11 05074 04 3010 120</t>
  </si>
  <si>
    <t>162 1 11 05074 04 3020 120</t>
  </si>
  <si>
    <t>000 1 11 09000 00 0000 120</t>
  </si>
  <si>
    <t>313 1 11 09044 04 4100 120</t>
  </si>
  <si>
    <t>313 1 11 09044 04 4500 120</t>
  </si>
  <si>
    <t>162 1 11 09080 04 4200 120</t>
  </si>
  <si>
    <t>000 1 13 00000 00 0000 000</t>
  </si>
  <si>
    <t>000 1 13 01000 00 0000 130</t>
  </si>
  <si>
    <t>312 1 13 01994 04 0000 130</t>
  </si>
  <si>
    <t>162 1 14 06012 04 0000 430</t>
  </si>
  <si>
    <t>000 1 16 00000 00 0000 000</t>
  </si>
  <si>
    <t>000 1 16 01000 01 0000 140</t>
  </si>
  <si>
    <t>435 1 16 01053 01 0027 140</t>
  </si>
  <si>
    <t>301 1 16 01053 01 0035 140</t>
  </si>
  <si>
    <t>435 1 16 01053 01 0035 140</t>
  </si>
  <si>
    <t>435 1 16 01053 01 0059 140</t>
  </si>
  <si>
    <t>301 1 16 01053 01 9000 140</t>
  </si>
  <si>
    <t>435 1 16 01053 01 9000 140</t>
  </si>
  <si>
    <t>435 1 16 01063 01 0004 140</t>
  </si>
  <si>
    <t>435 1 16 01063 01 0008 140</t>
  </si>
  <si>
    <t>301 1 16 01063 01 0009 140</t>
  </si>
  <si>
    <t>435 1 16 01063 01 0009 140</t>
  </si>
  <si>
    <t>435 1 16 01063 01 0091 140</t>
  </si>
  <si>
    <t>301 1 16 01063 01 0101 140</t>
  </si>
  <si>
    <t>435 1 16 01063 01 0101 140</t>
  </si>
  <si>
    <t>301 1 16 01063 01 9000 140</t>
  </si>
  <si>
    <t>301 1 16 01073 01 0017 140</t>
  </si>
  <si>
    <t>435 1 16 01073 01 0017 140</t>
  </si>
  <si>
    <t>435 1 16 01073 01 0019 140</t>
  </si>
  <si>
    <t>301 1 16 01073 01 0027 140</t>
  </si>
  <si>
    <t>435 1 16 01073 01 0027 140</t>
  </si>
  <si>
    <t>435 1 16 01073 01 9000 140</t>
  </si>
  <si>
    <t>435 1 16 01083 01 0002 140</t>
  </si>
  <si>
    <t>435 1 16 01083 01 0037 140</t>
  </si>
  <si>
    <t>435 1 16 01083 01 0281 140</t>
  </si>
  <si>
    <t>301 1 16 01113 01 9000 140</t>
  </si>
  <si>
    <t>435 1 16 01113 01 9000 140</t>
  </si>
  <si>
    <t>390 1 16 01133 01 9000 140</t>
  </si>
  <si>
    <t>435 1 16 01133 01 9000 140</t>
  </si>
  <si>
    <t>435 1 16 01143 01 0002 140</t>
  </si>
  <si>
    <t>435 1 16 01143 01 0016 140</t>
  </si>
  <si>
    <t>435 1 16 01143 01 0101 140</t>
  </si>
  <si>
    <t>435 1 16 01143 01 0102 140</t>
  </si>
  <si>
    <t>435 1 16 01143 01 9000 140</t>
  </si>
  <si>
    <t>435 1 16 01153 01 0005 140</t>
  </si>
  <si>
    <t>435 1 16 01153 01 0006 140</t>
  </si>
  <si>
    <t>435 1 16 01153 01 0012 140</t>
  </si>
  <si>
    <t>435 1 16 01153 01 9000 140</t>
  </si>
  <si>
    <t>435 1 16 01173 01 0007 140</t>
  </si>
  <si>
    <t>435 1 16 01173 01 0008 140</t>
  </si>
  <si>
    <t>435 1 16 01173 01 9000 140</t>
  </si>
  <si>
    <t>435 1 16 01193 01 0005 140</t>
  </si>
  <si>
    <t>390 1 16 01193 01 0007 140</t>
  </si>
  <si>
    <t>435 1 16 01193 01 0012 140</t>
  </si>
  <si>
    <t>435 1 16 01193 01 0013 140</t>
  </si>
  <si>
    <t>435 1 16 01193 01 0028 140</t>
  </si>
  <si>
    <t>435 1 16 01193 01 0029 140</t>
  </si>
  <si>
    <t>390 1 16 01193 01 0401 140</t>
  </si>
  <si>
    <t>435 1 16 01193 01 0401 140</t>
  </si>
  <si>
    <t>301 1 16 01193 01 9000 140</t>
  </si>
  <si>
    <t>435 1 16 01193 01 9000 140</t>
  </si>
  <si>
    <t>435 1 16 01203 01 0006 140</t>
  </si>
  <si>
    <t>435 1 16 01203 01 0007 140</t>
  </si>
  <si>
    <t>435 1 16 01203 01 0010 140</t>
  </si>
  <si>
    <t>435 1 16 01203 01 0013 140</t>
  </si>
  <si>
    <t>301 1 16 01203 01 0021 140</t>
  </si>
  <si>
    <t>435 1 16 01203 01 0021 140</t>
  </si>
  <si>
    <t>435 1 16 01203 01 0025 140</t>
  </si>
  <si>
    <t>301 1 16 01203 01 9000 140</t>
  </si>
  <si>
    <t>435 1 16 01203 01 9000 140</t>
  </si>
  <si>
    <t>312 1 16 02010 02 5000 140</t>
  </si>
  <si>
    <t>000 1 16 11000 01 0000 140</t>
  </si>
  <si>
    <t>313 1 16 11064 01 0000 140</t>
  </si>
  <si>
    <t>000 2 00 00000 00 0000 000</t>
  </si>
  <si>
    <t>000 2 02 00000 00 0000 000</t>
  </si>
  <si>
    <t>090 2 02 15001 04 0000 150</t>
  </si>
  <si>
    <t>000 2 02 20000 00 0000 150</t>
  </si>
  <si>
    <t>316 2 02 25466 04 0000 150</t>
  </si>
  <si>
    <t>316 2 02 25519 04 0000 150</t>
  </si>
  <si>
    <t>000 2 02 30000 00 0000 150</t>
  </si>
  <si>
    <t>313 2 02 30024 04 0000 150</t>
  </si>
  <si>
    <t>316 2 02 30024 04 0000 150</t>
  </si>
  <si>
    <t>316 2 02 30029 04 0000 150</t>
  </si>
  <si>
    <t>162 2 02 35082 04 0000 150</t>
  </si>
  <si>
    <t>312 2 02 35120 04 0000 150</t>
  </si>
  <si>
    <t>316 2 02 35303 04 0000 150</t>
  </si>
  <si>
    <t>090 2 02 39998 04 0000 150</t>
  </si>
  <si>
    <t>316 2 02 39999 04 0000 150</t>
  </si>
  <si>
    <t>000 2 02 40000 00 0000 150</t>
  </si>
  <si>
    <t>316 2 02 49999 04 0000 150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</si>
  <si>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рекламной конструкции)</t>
  </si>
  <si>
    <t>Доходы от оказания платных услуг и компенсации затрат государства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</si>
  <si>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нарушение санитарно-эпидемиологических требований к эксплуатации жилых помещений и общественных помещений, зданий, сооружений и транспорта)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</si>
  <si>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осуществление предпринимательской деятельности в области транспорта без лицензии)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</si>
  <si>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вознаграждение от имени юридического лица)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</si>
  <si>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</si>
  <si>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(зачисляемые в местный бюджет по нормативу 100 процентов, за исключением административных штрафов, налагаемых административными комиссиями)</t>
  </si>
  <si>
    <t>Безвозмездные поступления от других бюджетов бюджетной системы Российской Федерации</t>
  </si>
  <si>
    <t>000 2 02 10000 00 0000 150</t>
  </si>
  <si>
    <t>000 1 11 01000 00 0000 120</t>
  </si>
  <si>
    <t>000 1 11 05000 00 0000 120</t>
  </si>
  <si>
    <t>000 1 14 00000 00 0000 000</t>
  </si>
  <si>
    <t>000 1 14 06000 00 0000 430</t>
  </si>
  <si>
    <t>000 1 16 02000 02 0000 140</t>
  </si>
  <si>
    <t>000 1 01 00000 00 0000 000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</si>
  <si>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</si>
  <si>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</si>
  <si>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</si>
  <si>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</si>
  <si>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</si>
  <si>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000 1 05 04000 02 0000 110</t>
  </si>
  <si>
    <t>000 1 06 00000 00 0000 000</t>
  </si>
  <si>
    <t>000 1 06 01000 00 0000 110</t>
  </si>
  <si>
    <t>000 1 06 04000 02 0000 110</t>
  </si>
  <si>
    <t>000 1 06 06000 00 0000 110</t>
  </si>
  <si>
    <t>000 1 08 03000 01 0000 110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</si>
  <si>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(сумма платежа)</t>
  </si>
  <si>
    <t>435 1 16 01193 01 0007 140</t>
  </si>
  <si>
    <t>301 1 16 01193 01 0013 140</t>
  </si>
  <si>
    <t>312 2 02 30024 04 0000 150</t>
  </si>
  <si>
    <t>312 1 11 09080 04 4600 120</t>
  </si>
  <si>
    <t>435 1 16 01143 01 0171 140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</si>
  <si>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</si>
  <si>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435 1 16 02010 02 6000 140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</si>
  <si>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</si>
  <si>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</si>
  <si>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</si>
  <si>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</si>
  <si>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</si>
  <si>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остановленным федеральным законом о федеральном бюджете в целях формирования дорожных фондов субъектов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</si>
  <si>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</si>
  <si>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несоблюдение экологических и санитарно-эпидемиологических требований при обращении с отходами производства и потребления, веществами, разрушающими озоновый слой, или иными опасными веществами)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</si>
  <si>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</si>
  <si>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</si>
  <si>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 (сумма платежа)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</si>
  <si>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(сумма платежа)</t>
  </si>
  <si>
    <t>316 1 13 01994 04 4700 130</t>
  </si>
  <si>
    <t>Прочие доходы от оказания платных услуг (работ) получателями средств бюджетов городских округов (доходы в результате осуществления деятельности  по перевозке пассажиров на маршруте № 7)</t>
  </si>
  <si>
    <t>162 2 02 30024 04 0000 150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</si>
  <si>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(сумма платежа)</t>
  </si>
  <si>
    <t>316 2 02 35179 04 0000 150</t>
  </si>
  <si>
    <t>182 1 01 02021 01 1000 110</t>
  </si>
  <si>
    <t>182 1 01 02023 01 1000 110</t>
  </si>
  <si>
    <t>182 1 01 02024 01 1000 110</t>
  </si>
  <si>
    <t>182 1 01 02150 01 1000 110</t>
  </si>
  <si>
    <t>182 1 01 02160 01 1000 110</t>
  </si>
  <si>
    <t>182 1 01 02170 01 1000 110</t>
  </si>
  <si>
    <t>182 1 01 02180 01 1000 110</t>
  </si>
  <si>
    <t>182 1 01 02210 01 1000 110</t>
  </si>
  <si>
    <t>182 1 01 02230 01 1000 110</t>
  </si>
  <si>
    <t>182 1 03 03000 01 1000 110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</si>
  <si>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</si>
  <si>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</si>
  <si>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</si>
  <si>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</si>
  <si>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</si>
  <si>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</si>
  <si>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</si>
  <si>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</si>
  <si>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</si>
  <si>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</si>
  <si>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</si>
  <si>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</si>
  <si>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316 1 13 01994 04 4800 130</t>
  </si>
  <si>
    <t>Прочие доходы от оказания платных услуг (работ) получателями средств бюджетов городских округов (доходы в результате осуществления деятельности  по перевозке пассажиров на маршруте № 5)</t>
  </si>
  <si>
    <t>316 1 13 01994 04 4900 130</t>
  </si>
  <si>
    <t>Прочие доходы от оказания платных услуг (работ) получателями средств бюджетов городских округов  (прочие доходы от оказания платных услуг МКУ "ФХС")</t>
  </si>
  <si>
    <t>316 2 02 35050 04 0000 150</t>
  </si>
  <si>
    <t>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(сумма платежа)</t>
  </si>
  <si>
    <t>2027 год</t>
  </si>
  <si>
    <t>2028 год</t>
  </si>
  <si>
    <t xml:space="preserve">Прогнозируемые доходы бюджета </t>
  </si>
  <si>
    <t>городского округа "Котлас" по видам и подвидам</t>
  </si>
  <si>
    <t>ВСЕГО ДОХОДОВ</t>
  </si>
  <si>
    <t xml:space="preserve">Код бюджетной классификации </t>
  </si>
  <si>
    <t>Наименование</t>
  </si>
  <si>
    <t>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</si>
</sst>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_р_._-;\-* #,##0.0_р_._-;_-* &quot;-&quot;?_р_._-;_-@_-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name val="Arial Cyr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b/>
      <sz val="12"/>
      <name val="PT Astra Serif"/>
      <family val="1"/>
      <charset val="204"/>
    </font>
    <font>
      <sz val="10"/>
      <name val="PT Astra Serif"/>
      <family val="1"/>
      <charset val="204"/>
    </font>
    <font>
      <sz val="16"/>
      <name val="PT Astra Serif"/>
      <family val="1"/>
      <charset val="204"/>
    </font>
    <font>
      <sz val="14"/>
      <name val="PT Astra Serif"/>
      <family val="1"/>
      <charset val="204"/>
    </font>
    <font>
      <b/>
      <sz val="16"/>
      <name val="PT Astra Serif"/>
      <family val="1"/>
      <charset val="204"/>
    </font>
    <font>
      <b/>
      <sz val="14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4">
      <alignment horizontal="left" vertical="top" wrapText="1"/>
    </xf>
    <xf numFmtId="0" fontId="4" fillId="0" borderId="0"/>
    <xf numFmtId="0" fontId="1" fillId="0" borderId="0"/>
  </cellStyleXfs>
  <cellXfs count="65">
    <xf numFmtId="0" fontId="0" fillId="0" borderId="0" xfId="0"/>
    <xf numFmtId="0" fontId="5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7" fillId="0" borderId="0" xfId="1" applyFont="1"/>
    <xf numFmtId="0" fontId="8" fillId="0" borderId="0" xfId="1" applyFont="1"/>
    <xf numFmtId="164" fontId="5" fillId="0" borderId="0" xfId="1" applyNumberFormat="1" applyFont="1"/>
    <xf numFmtId="2" fontId="7" fillId="2" borderId="2" xfId="1" applyNumberFormat="1" applyFont="1" applyFill="1" applyBorder="1" applyAlignment="1">
      <alignment vertical="center" wrapText="1"/>
    </xf>
    <xf numFmtId="2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left" vertical="center" wrapText="1"/>
    </xf>
    <xf numFmtId="2" fontId="5" fillId="0" borderId="2" xfId="1" applyNumberFormat="1" applyFont="1" applyBorder="1" applyAlignment="1">
      <alignment horizontal="left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left" vertical="center" wrapText="1"/>
    </xf>
    <xf numFmtId="4" fontId="5" fillId="0" borderId="2" xfId="1" applyNumberFormat="1" applyFont="1" applyBorder="1" applyAlignment="1">
      <alignment horizontal="center" vertical="center"/>
    </xf>
    <xf numFmtId="2" fontId="8" fillId="0" borderId="2" xfId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4" fontId="5" fillId="0" borderId="0" xfId="1" applyNumberFormat="1" applyFont="1"/>
    <xf numFmtId="0" fontId="7" fillId="2" borderId="2" xfId="1" applyFont="1" applyFill="1" applyBorder="1" applyAlignment="1">
      <alignment horizontal="left" vertical="center" wrapText="1"/>
    </xf>
    <xf numFmtId="0" fontId="10" fillId="0" borderId="0" xfId="1" applyFont="1"/>
    <xf numFmtId="0" fontId="6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 vertical="center" wrapText="1"/>
    </xf>
    <xf numFmtId="2" fontId="7" fillId="0" borderId="3" xfId="1" applyNumberFormat="1" applyFont="1" applyBorder="1" applyAlignment="1">
      <alignment horizontal="left" vertical="center" wrapText="1"/>
    </xf>
    <xf numFmtId="2" fontId="7" fillId="0" borderId="3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2" fontId="8" fillId="0" borderId="2" xfId="1" applyNumberFormat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8" fillId="0" borderId="2" xfId="5" applyFont="1" applyBorder="1" applyAlignment="1">
      <alignment horizontal="left" vertical="center" wrapText="1"/>
    </xf>
    <xf numFmtId="0" fontId="8" fillId="0" borderId="2" xfId="1" applyFont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1" fontId="7" fillId="0" borderId="2" xfId="1" applyNumberFormat="1" applyFont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left" vertical="center" wrapText="1"/>
    </xf>
    <xf numFmtId="1" fontId="5" fillId="0" borderId="2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left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left" vertical="center" wrapText="1"/>
    </xf>
    <xf numFmtId="49" fontId="8" fillId="2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2" fontId="7" fillId="2" borderId="3" xfId="1" applyNumberFormat="1" applyFont="1" applyFill="1" applyBorder="1" applyAlignment="1">
      <alignment horizontal="left" vertical="center" wrapText="1"/>
    </xf>
    <xf numFmtId="2" fontId="7" fillId="2" borderId="3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3" xfId="1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4" fontId="12" fillId="0" borderId="2" xfId="1" applyNumberFormat="1" applyFont="1" applyBorder="1" applyAlignment="1">
      <alignment horizontal="center" vertical="center" wrapText="1"/>
    </xf>
    <xf numFmtId="4" fontId="12" fillId="0" borderId="2" xfId="1" applyNumberFormat="1" applyFont="1" applyBorder="1" applyAlignment="1">
      <alignment horizontal="center" vertical="center"/>
    </xf>
    <xf numFmtId="4" fontId="10" fillId="0" borderId="2" xfId="1" applyNumberFormat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/>
    </xf>
    <xf numFmtId="4" fontId="5" fillId="0" borderId="2" xfId="1" applyNumberFormat="1" applyFont="1" applyFill="1" applyBorder="1" applyAlignment="1">
      <alignment horizontal="center" vertical="center"/>
    </xf>
    <xf numFmtId="4" fontId="5" fillId="0" borderId="2" xfId="4" applyNumberFormat="1" applyFont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horizontal="center" vertical="center" wrapText="1"/>
    </xf>
    <xf numFmtId="166" fontId="5" fillId="0" borderId="0" xfId="1" applyNumberFormat="1" applyFont="1"/>
    <xf numFmtId="0" fontId="11" fillId="0" borderId="0" xfId="1" applyFont="1" applyAlignment="1">
      <alignment vertical="center"/>
    </xf>
    <xf numFmtId="0" fontId="7" fillId="0" borderId="0" xfId="1" applyFont="1" applyAlignment="1"/>
    <xf numFmtId="0" fontId="9" fillId="0" borderId="0" xfId="1" applyFont="1" applyAlignment="1">
      <alignment horizontal="left" wrapText="1"/>
    </xf>
    <xf numFmtId="0" fontId="7" fillId="0" borderId="0" xfId="4" applyFont="1" applyAlignment="1">
      <alignment horizontal="center" vertical="center" wrapText="1"/>
    </xf>
  </cellXfs>
  <cellStyles count="6">
    <cellStyle name="xl37" xfId="3" xr:uid="{33589647-9F23-40EA-B2A2-89FC01E39B14}"/>
    <cellStyle name="Обычный" xfId="0" builtinId="0"/>
    <cellStyle name="Обычный 2" xfId="1" xr:uid="{CD26BB91-3700-4D6E-8EC5-212958E9C975}"/>
    <cellStyle name="Обычный 2 2" xfId="5" xr:uid="{665E6575-BD63-435D-974B-008396273501}"/>
    <cellStyle name="Обычный 2 3" xfId="2" xr:uid="{D9E5C2BE-B08D-4EEF-ACD1-DEF8C5612B33}"/>
    <cellStyle name="Обычный_4 - Расчеты по прогнозу 2013-2015" xfId="4" xr:uid="{9456CBB3-B5E2-4B35-8AC9-8A418359A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1782536</xdr:colOff>
      <xdr:row>0</xdr:row>
      <xdr:rowOff>100853</xdr:rowOff>
    </xdr:from>
    <xdr:to>
      <xdr:col>3</xdr:col>
      <xdr:colOff>1371601</xdr:colOff>
      <xdr:row>5</xdr:row>
      <xdr:rowOff>190500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24F51977-3F81-415B-852B-9F9D33F8B334}"/>
            </a:ext>
          </a:extLst>
        </xdr:cNvPr>
        <xdr:cNvSpPr>
          <a:spLocks noChangeArrowheads="1"/>
        </xdr:cNvSpPr>
      </xdr:nvSpPr>
      <xdr:spPr bwMode="auto">
        <a:xfrm>
          <a:off x="6021161" y="100853"/>
          <a:ext cx="3103790" cy="121359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/>
            </a:rPr>
            <a:t>Приложение 2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/>
            </a:rPr>
            <a:t>к решению  Собрания депутатов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/>
            </a:rPr>
            <a:t>городского округа "Котлас"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 pitchFamily="18" charset="0"/>
            </a:rPr>
            <a:t>от  " 19 " декабря 2025 года  № 130-н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 pitchFamily="18" charset="0"/>
            </a:rPr>
            <a:t>"О бюджете городского округа "Котлас" на 2026 год и на плановый период 2027 и 2028 годов"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platina\&#1076;&#1086;&#1093;&#1086;&#1076;&#1099;\Documents%20and%20Settings\Zaplatina\&#1052;&#1086;&#1080;%20&#1076;&#1086;&#1082;&#1091;&#1084;&#1077;&#1085;&#1090;&#1099;\&#1044;&#1054;&#1061;&#1054;&#1044;&#1067;\&#1044;&#1054;&#1061;&#1054;&#1044;&#1067;%202014\&#1055;&#1056;&#1054;&#1043;&#1053;&#1054;&#1047;%202015\&#1056;&#1072;&#1089;&#1095;&#1077;&#1090;&#1099;\Documents%20and%20Settings\Zaplatina\&#1052;&#1086;&#1080;%20&#1076;&#1086;&#1082;&#1091;&#1084;&#1077;&#1085;&#1090;&#1099;\&#1044;&#1054;&#1061;&#1054;&#1044;&#1067;\&#1044;&#1054;&#1061;&#1054;&#1044;&#1067;%202013\&#1054;&#1046;&#1048;&#1044;&#1040;&#1045;&#1052;&#1054;&#1045;\&#1053;&#1072;&#1083;&#1086;&#1075;&#1086;&#1087;&#1083;&#1072;&#1090;&#1077;&#1083;&#1100;&#1097;&#1080;&#1082;&#1080;%20&#1045;&#1053;&#1042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НВД"/>
      <sheetName val="патент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590BD-19B5-4A31-BC40-63ACEEF50E0B}">
  <sheetPr>
    <pageSetUpPr fitToPage="1"/>
  </sheetPr>
  <dimension ref="A1:D177"/>
  <sheetViews>
    <sheetView tabSelected="1" zoomScaleNormal="100" zoomScaleSheetLayoutView="70" workbookViewId="0">
      <selection activeCell="F9" sqref="F9"/>
    </sheetView>
  </sheetViews>
  <sheetFormatPr defaultRowHeight="15.75" x14ac:dyDescent="0.25"/>
  <cols>
    <col min="1" max="1" width="63.5703125" style="1" customWidth="1"/>
    <col min="2" max="2" width="31" style="2" customWidth="1"/>
    <col min="3" max="4" width="21.7109375" style="1" customWidth="1"/>
    <col min="5" max="16384" width="9.140625" style="1"/>
  </cols>
  <sheetData>
    <row r="1" spans="1:4" ht="16.5" customHeight="1" x14ac:dyDescent="0.25">
      <c r="A1" s="61"/>
      <c r="B1" s="61"/>
      <c r="C1" s="61"/>
      <c r="D1" s="61"/>
    </row>
    <row r="3" spans="1:4" ht="18.75" x14ac:dyDescent="0.3">
      <c r="A3" s="20"/>
      <c r="B3" s="21"/>
      <c r="C3" s="62"/>
      <c r="D3" s="62"/>
    </row>
    <row r="4" spans="1:4" ht="18.75" x14ac:dyDescent="0.3">
      <c r="A4" s="20"/>
      <c r="B4" s="21"/>
      <c r="C4" s="62"/>
      <c r="D4" s="62"/>
    </row>
    <row r="5" spans="1:4" ht="18.75" x14ac:dyDescent="0.3">
      <c r="A5" s="20"/>
      <c r="B5" s="21"/>
      <c r="C5" s="62"/>
      <c r="D5" s="62"/>
    </row>
    <row r="6" spans="1:4" ht="18.75" x14ac:dyDescent="0.3">
      <c r="A6" s="20"/>
      <c r="B6" s="21"/>
      <c r="C6" s="62"/>
      <c r="D6" s="62"/>
    </row>
    <row r="7" spans="1:4" x14ac:dyDescent="0.25">
      <c r="A7" s="64" t="s">
        <v>306</v>
      </c>
      <c r="B7" s="64"/>
      <c r="C7" s="64"/>
      <c r="D7" s="64"/>
    </row>
    <row r="8" spans="1:4" x14ac:dyDescent="0.25">
      <c r="A8" s="64" t="s">
        <v>307</v>
      </c>
      <c r="B8" s="64"/>
      <c r="C8" s="64"/>
      <c r="D8" s="64"/>
    </row>
    <row r="9" spans="1:4" x14ac:dyDescent="0.25">
      <c r="A9" s="64" t="s">
        <v>311</v>
      </c>
      <c r="B9" s="64"/>
      <c r="C9" s="64"/>
      <c r="D9" s="64"/>
    </row>
    <row r="10" spans="1:4" ht="18.75" x14ac:dyDescent="0.3">
      <c r="A10" s="20"/>
      <c r="B10" s="21"/>
    </row>
    <row r="11" spans="1:4" x14ac:dyDescent="0.25">
      <c r="C11" s="3"/>
      <c r="D11" s="3" t="s">
        <v>41</v>
      </c>
    </row>
    <row r="12" spans="1:4" ht="30" customHeight="1" x14ac:dyDescent="0.25">
      <c r="A12" s="49" t="s">
        <v>310</v>
      </c>
      <c r="B12" s="49" t="s">
        <v>309</v>
      </c>
      <c r="C12" s="49" t="s">
        <v>304</v>
      </c>
      <c r="D12" s="49" t="s">
        <v>305</v>
      </c>
    </row>
    <row r="13" spans="1:4" s="4" customFormat="1" ht="25.5" customHeight="1" x14ac:dyDescent="0.25">
      <c r="A13" s="10" t="s">
        <v>40</v>
      </c>
      <c r="B13" s="22" t="s">
        <v>111</v>
      </c>
      <c r="C13" s="50">
        <f>C14+C33+C40+C46+C54+C60+C73+C79+C82</f>
        <v>1482140119.1199999</v>
      </c>
      <c r="D13" s="50">
        <f>D14+D33+D40+D46+D54+D60+D73+D79+D82</f>
        <v>1572553720.6099999</v>
      </c>
    </row>
    <row r="14" spans="1:4" s="4" customFormat="1" ht="25.5" customHeight="1" x14ac:dyDescent="0.25">
      <c r="A14" s="23" t="s">
        <v>39</v>
      </c>
      <c r="B14" s="24" t="s">
        <v>239</v>
      </c>
      <c r="C14" s="51">
        <f t="shared" ref="C14:D14" si="0">C15</f>
        <v>1096129626.6300001</v>
      </c>
      <c r="D14" s="51">
        <f t="shared" si="0"/>
        <v>1172642062.4000001</v>
      </c>
    </row>
    <row r="15" spans="1:4" ht="25.5" customHeight="1" x14ac:dyDescent="0.25">
      <c r="A15" s="11" t="s">
        <v>38</v>
      </c>
      <c r="B15" s="25" t="s">
        <v>240</v>
      </c>
      <c r="C15" s="52">
        <f>SUM(C16:C32)</f>
        <v>1096129626.6300001</v>
      </c>
      <c r="D15" s="52">
        <f>SUM(D16:D32)</f>
        <v>1172642062.4000001</v>
      </c>
    </row>
    <row r="16" spans="1:4" ht="102" x14ac:dyDescent="0.25">
      <c r="A16" s="26" t="s">
        <v>259</v>
      </c>
      <c r="B16" s="27" t="s">
        <v>112</v>
      </c>
      <c r="C16" s="12">
        <v>556298641.63</v>
      </c>
      <c r="D16" s="12">
        <v>595016422.39999998</v>
      </c>
    </row>
    <row r="17" spans="1:4" ht="102" x14ac:dyDescent="0.25">
      <c r="A17" s="26" t="s">
        <v>37</v>
      </c>
      <c r="B17" s="27" t="s">
        <v>113</v>
      </c>
      <c r="C17" s="12">
        <v>3831405</v>
      </c>
      <c r="D17" s="12">
        <v>4098585</v>
      </c>
    </row>
    <row r="18" spans="1:4" ht="140.25" x14ac:dyDescent="0.25">
      <c r="A18" s="48" t="s">
        <v>286</v>
      </c>
      <c r="B18" s="27" t="s">
        <v>276</v>
      </c>
      <c r="C18" s="12">
        <v>6340415</v>
      </c>
      <c r="D18" s="12">
        <v>6782430</v>
      </c>
    </row>
    <row r="19" spans="1:4" ht="140.25" x14ac:dyDescent="0.25">
      <c r="A19" s="48" t="s">
        <v>288</v>
      </c>
      <c r="B19" s="27" t="s">
        <v>287</v>
      </c>
      <c r="C19" s="12">
        <v>1707835</v>
      </c>
      <c r="D19" s="12">
        <v>1812590</v>
      </c>
    </row>
    <row r="20" spans="1:4" ht="140.25" x14ac:dyDescent="0.25">
      <c r="A20" s="48" t="s">
        <v>289</v>
      </c>
      <c r="B20" s="27" t="s">
        <v>277</v>
      </c>
      <c r="C20" s="12">
        <v>350765</v>
      </c>
      <c r="D20" s="12">
        <v>375220</v>
      </c>
    </row>
    <row r="21" spans="1:4" ht="127.5" x14ac:dyDescent="0.25">
      <c r="A21" s="48" t="s">
        <v>290</v>
      </c>
      <c r="B21" s="27" t="s">
        <v>278</v>
      </c>
      <c r="C21" s="12">
        <v>816505</v>
      </c>
      <c r="D21" s="12">
        <v>873445</v>
      </c>
    </row>
    <row r="22" spans="1:4" ht="89.25" x14ac:dyDescent="0.25">
      <c r="A22" s="48" t="s">
        <v>260</v>
      </c>
      <c r="B22" s="27" t="s">
        <v>114</v>
      </c>
      <c r="C22" s="12">
        <v>9041780</v>
      </c>
      <c r="D22" s="12">
        <v>9672135</v>
      </c>
    </row>
    <row r="23" spans="1:4" ht="89.25" x14ac:dyDescent="0.25">
      <c r="A23" s="26" t="s">
        <v>36</v>
      </c>
      <c r="B23" s="27" t="s">
        <v>115</v>
      </c>
      <c r="C23" s="12">
        <v>556260</v>
      </c>
      <c r="D23" s="12">
        <v>594950</v>
      </c>
    </row>
    <row r="24" spans="1:4" ht="127.5" x14ac:dyDescent="0.25">
      <c r="A24" s="26" t="s">
        <v>261</v>
      </c>
      <c r="B24" s="27" t="s">
        <v>116</v>
      </c>
      <c r="C24" s="12">
        <v>10943795</v>
      </c>
      <c r="D24" s="12">
        <v>11707010</v>
      </c>
    </row>
    <row r="25" spans="1:4" ht="76.5" x14ac:dyDescent="0.25">
      <c r="A25" s="26" t="s">
        <v>262</v>
      </c>
      <c r="B25" s="27" t="s">
        <v>117</v>
      </c>
      <c r="C25" s="12">
        <v>5431565</v>
      </c>
      <c r="D25" s="12">
        <v>5909715</v>
      </c>
    </row>
    <row r="26" spans="1:4" ht="76.5" x14ac:dyDescent="0.25">
      <c r="A26" s="26" t="s">
        <v>263</v>
      </c>
      <c r="B26" s="27" t="s">
        <v>118</v>
      </c>
      <c r="C26" s="12">
        <v>3444140</v>
      </c>
      <c r="D26" s="12">
        <v>3747090</v>
      </c>
    </row>
    <row r="27" spans="1:4" ht="242.25" x14ac:dyDescent="0.25">
      <c r="A27" s="48" t="s">
        <v>291</v>
      </c>
      <c r="B27" s="27" t="s">
        <v>279</v>
      </c>
      <c r="C27" s="12">
        <v>5460765</v>
      </c>
      <c r="D27" s="12">
        <v>5841825</v>
      </c>
    </row>
    <row r="28" spans="1:4" ht="242.25" x14ac:dyDescent="0.25">
      <c r="A28" s="48" t="s">
        <v>292</v>
      </c>
      <c r="B28" s="27" t="s">
        <v>280</v>
      </c>
      <c r="C28" s="12">
        <v>1315825</v>
      </c>
      <c r="D28" s="12">
        <v>1407805</v>
      </c>
    </row>
    <row r="29" spans="1:4" ht="229.5" x14ac:dyDescent="0.25">
      <c r="A29" s="48" t="s">
        <v>293</v>
      </c>
      <c r="B29" s="27" t="s">
        <v>281</v>
      </c>
      <c r="C29" s="12">
        <v>1865150</v>
      </c>
      <c r="D29" s="12">
        <v>1995090</v>
      </c>
    </row>
    <row r="30" spans="1:4" ht="153" x14ac:dyDescent="0.25">
      <c r="A30" s="48" t="s">
        <v>294</v>
      </c>
      <c r="B30" s="27" t="s">
        <v>282</v>
      </c>
      <c r="C30" s="12">
        <v>1406345</v>
      </c>
      <c r="D30" s="12">
        <v>1504530</v>
      </c>
    </row>
    <row r="31" spans="1:4" ht="63.75" x14ac:dyDescent="0.25">
      <c r="A31" s="48" t="s">
        <v>295</v>
      </c>
      <c r="B31" s="27" t="s">
        <v>283</v>
      </c>
      <c r="C31" s="12">
        <v>465844390</v>
      </c>
      <c r="D31" s="12">
        <v>498331580</v>
      </c>
    </row>
    <row r="32" spans="1:4" ht="76.5" x14ac:dyDescent="0.25">
      <c r="A32" s="48" t="s">
        <v>296</v>
      </c>
      <c r="B32" s="27" t="s">
        <v>284</v>
      </c>
      <c r="C32" s="12">
        <v>21474045</v>
      </c>
      <c r="D32" s="12">
        <v>22971640</v>
      </c>
    </row>
    <row r="33" spans="1:4" s="4" customFormat="1" ht="31.5" x14ac:dyDescent="0.25">
      <c r="A33" s="13" t="s">
        <v>35</v>
      </c>
      <c r="B33" s="28" t="s">
        <v>241</v>
      </c>
      <c r="C33" s="53">
        <f t="shared" ref="C33:D33" si="1">SUM(C35:C39)</f>
        <v>21060467.759999998</v>
      </c>
      <c r="D33" s="53">
        <f t="shared" si="1"/>
        <v>21435678.259999998</v>
      </c>
    </row>
    <row r="34" spans="1:4" ht="31.5" x14ac:dyDescent="0.25">
      <c r="A34" s="11" t="s">
        <v>95</v>
      </c>
      <c r="B34" s="25" t="s">
        <v>242</v>
      </c>
      <c r="C34" s="52">
        <f t="shared" ref="C34:D34" si="2">SUM(C35:C38)</f>
        <v>18939887.759999998</v>
      </c>
      <c r="D34" s="52">
        <f t="shared" si="2"/>
        <v>19276488.259999998</v>
      </c>
    </row>
    <row r="35" spans="1:4" ht="76.5" x14ac:dyDescent="0.25">
      <c r="A35" s="30" t="s">
        <v>34</v>
      </c>
      <c r="B35" s="27" t="s">
        <v>107</v>
      </c>
      <c r="C35" s="12">
        <v>9898344.5</v>
      </c>
      <c r="D35" s="12">
        <v>10058395.07</v>
      </c>
    </row>
    <row r="36" spans="1:4" ht="89.25" x14ac:dyDescent="0.25">
      <c r="A36" s="30" t="s">
        <v>33</v>
      </c>
      <c r="B36" s="27" t="s">
        <v>108</v>
      </c>
      <c r="C36" s="12">
        <v>48261.21</v>
      </c>
      <c r="D36" s="12">
        <v>48996.86</v>
      </c>
    </row>
    <row r="37" spans="1:4" ht="76.5" x14ac:dyDescent="0.25">
      <c r="A37" s="30" t="s">
        <v>264</v>
      </c>
      <c r="B37" s="27" t="s">
        <v>109</v>
      </c>
      <c r="C37" s="12">
        <v>9573795.5800000001</v>
      </c>
      <c r="D37" s="12">
        <v>9735799.1899999995</v>
      </c>
    </row>
    <row r="38" spans="1:4" ht="76.5" x14ac:dyDescent="0.25">
      <c r="A38" s="30" t="s">
        <v>32</v>
      </c>
      <c r="B38" s="27" t="s">
        <v>110</v>
      </c>
      <c r="C38" s="12">
        <v>-580513.53</v>
      </c>
      <c r="D38" s="12">
        <v>-566702.86</v>
      </c>
    </row>
    <row r="39" spans="1:4" ht="47.25" x14ac:dyDescent="0.25">
      <c r="A39" s="11" t="s">
        <v>297</v>
      </c>
      <c r="B39" s="25" t="s">
        <v>285</v>
      </c>
      <c r="C39" s="52">
        <v>2120580</v>
      </c>
      <c r="D39" s="52">
        <v>2159190</v>
      </c>
    </row>
    <row r="40" spans="1:4" s="4" customFormat="1" ht="25.5" customHeight="1" x14ac:dyDescent="0.25">
      <c r="A40" s="13" t="s">
        <v>31</v>
      </c>
      <c r="B40" s="28" t="s">
        <v>243</v>
      </c>
      <c r="C40" s="53">
        <f t="shared" ref="C40:D40" si="3">C41+C44</f>
        <v>88792559.819999993</v>
      </c>
      <c r="D40" s="53">
        <f t="shared" si="3"/>
        <v>95417876.960000008</v>
      </c>
    </row>
    <row r="41" spans="1:4" ht="31.5" x14ac:dyDescent="0.25">
      <c r="A41" s="11" t="s">
        <v>30</v>
      </c>
      <c r="B41" s="25" t="s">
        <v>244</v>
      </c>
      <c r="C41" s="52">
        <f>SUM(C42:C43)</f>
        <v>63476344.939999998</v>
      </c>
      <c r="D41" s="52">
        <f>SUM(D42:D43)</f>
        <v>68428312.140000001</v>
      </c>
    </row>
    <row r="42" spans="1:4" ht="51" x14ac:dyDescent="0.25">
      <c r="A42" s="26" t="s">
        <v>29</v>
      </c>
      <c r="B42" s="27" t="s">
        <v>119</v>
      </c>
      <c r="C42" s="12">
        <f>63476344.94-C43</f>
        <v>46337731.810000002</v>
      </c>
      <c r="D42" s="12">
        <f>68428312.14-D43</f>
        <v>49952667.862000003</v>
      </c>
    </row>
    <row r="43" spans="1:4" ht="63.75" x14ac:dyDescent="0.25">
      <c r="A43" s="26" t="s">
        <v>265</v>
      </c>
      <c r="B43" s="27" t="s">
        <v>120</v>
      </c>
      <c r="C43" s="12">
        <v>17138613.129999999</v>
      </c>
      <c r="D43" s="12">
        <v>18475644.278000001</v>
      </c>
    </row>
    <row r="44" spans="1:4" ht="31.5" x14ac:dyDescent="0.25">
      <c r="A44" s="11" t="s">
        <v>28</v>
      </c>
      <c r="B44" s="25" t="s">
        <v>245</v>
      </c>
      <c r="C44" s="52">
        <f t="shared" ref="C44:D44" si="4">C45</f>
        <v>25316214.879999999</v>
      </c>
      <c r="D44" s="52">
        <f t="shared" si="4"/>
        <v>26989564.82</v>
      </c>
    </row>
    <row r="45" spans="1:4" ht="51" x14ac:dyDescent="0.25">
      <c r="A45" s="31" t="s">
        <v>27</v>
      </c>
      <c r="B45" s="27" t="s">
        <v>121</v>
      </c>
      <c r="C45" s="12">
        <v>25316214.879999999</v>
      </c>
      <c r="D45" s="12">
        <v>26989564.82</v>
      </c>
    </row>
    <row r="46" spans="1:4" s="4" customFormat="1" ht="25.5" customHeight="1" x14ac:dyDescent="0.25">
      <c r="A46" s="13" t="s">
        <v>16</v>
      </c>
      <c r="B46" s="28" t="s">
        <v>246</v>
      </c>
      <c r="C46" s="53">
        <f t="shared" ref="C46:D46" si="5">C47+C49+C51</f>
        <v>163517555.22</v>
      </c>
      <c r="D46" s="53">
        <f t="shared" si="5"/>
        <v>168732340.35999998</v>
      </c>
    </row>
    <row r="47" spans="1:4" ht="25.5" customHeight="1" x14ac:dyDescent="0.25">
      <c r="A47" s="11" t="s">
        <v>26</v>
      </c>
      <c r="B47" s="25" t="s">
        <v>247</v>
      </c>
      <c r="C47" s="52">
        <f t="shared" ref="C47:D47" si="6">C48</f>
        <v>70614975.700000003</v>
      </c>
      <c r="D47" s="52">
        <f t="shared" si="6"/>
        <v>75001275.219999999</v>
      </c>
    </row>
    <row r="48" spans="1:4" ht="51" x14ac:dyDescent="0.25">
      <c r="A48" s="26" t="s">
        <v>25</v>
      </c>
      <c r="B48" s="27" t="s">
        <v>122</v>
      </c>
      <c r="C48" s="59">
        <v>70614975.700000003</v>
      </c>
      <c r="D48" s="59">
        <v>75001275.219999999</v>
      </c>
    </row>
    <row r="49" spans="1:4" ht="25.5" customHeight="1" x14ac:dyDescent="0.25">
      <c r="A49" s="11" t="s">
        <v>104</v>
      </c>
      <c r="B49" s="25" t="s">
        <v>248</v>
      </c>
      <c r="C49" s="52">
        <f t="shared" ref="C49:D49" si="7">C50</f>
        <v>69703140.510000005</v>
      </c>
      <c r="D49" s="52">
        <f t="shared" si="7"/>
        <v>70236268.859999999</v>
      </c>
    </row>
    <row r="50" spans="1:4" ht="38.25" x14ac:dyDescent="0.25">
      <c r="A50" s="32" t="s">
        <v>105</v>
      </c>
      <c r="B50" s="27" t="s">
        <v>123</v>
      </c>
      <c r="C50" s="12">
        <v>69703140.510000005</v>
      </c>
      <c r="D50" s="12">
        <v>70236268.859999999</v>
      </c>
    </row>
    <row r="51" spans="1:4" ht="25.5" customHeight="1" x14ac:dyDescent="0.25">
      <c r="A51" s="11" t="s">
        <v>24</v>
      </c>
      <c r="B51" s="25" t="s">
        <v>249</v>
      </c>
      <c r="C51" s="52">
        <f t="shared" ref="C51:D51" si="8">SUM(C52:C53)</f>
        <v>23199439.010000002</v>
      </c>
      <c r="D51" s="52">
        <f t="shared" si="8"/>
        <v>23494796.280000001</v>
      </c>
    </row>
    <row r="52" spans="1:4" ht="51" x14ac:dyDescent="0.25">
      <c r="A52" s="32" t="s">
        <v>23</v>
      </c>
      <c r="B52" s="27" t="s">
        <v>124</v>
      </c>
      <c r="C52" s="12">
        <f>23199439.01-C53</f>
        <v>12672439.010000002</v>
      </c>
      <c r="D52" s="12">
        <f>23494796.28-D53</f>
        <v>12862796.280000001</v>
      </c>
    </row>
    <row r="53" spans="1:4" ht="51" x14ac:dyDescent="0.25">
      <c r="A53" s="32" t="s">
        <v>22</v>
      </c>
      <c r="B53" s="27" t="s">
        <v>125</v>
      </c>
      <c r="C53" s="12">
        <v>10527000</v>
      </c>
      <c r="D53" s="12">
        <v>10632000</v>
      </c>
    </row>
    <row r="54" spans="1:4" s="4" customFormat="1" ht="25.5" customHeight="1" x14ac:dyDescent="0.25">
      <c r="A54" s="34" t="s">
        <v>21</v>
      </c>
      <c r="B54" s="33" t="s">
        <v>126</v>
      </c>
      <c r="C54" s="54">
        <f t="shared" ref="C54:D54" si="9">C55+C58</f>
        <v>57042351.090000004</v>
      </c>
      <c r="D54" s="54">
        <f t="shared" si="9"/>
        <v>58643198.109999999</v>
      </c>
    </row>
    <row r="55" spans="1:4" ht="31.5" x14ac:dyDescent="0.25">
      <c r="A55" s="36" t="s">
        <v>20</v>
      </c>
      <c r="B55" s="35" t="s">
        <v>250</v>
      </c>
      <c r="C55" s="55">
        <f t="shared" ref="C55:D55" si="10">C56+C57</f>
        <v>56542351.090000004</v>
      </c>
      <c r="D55" s="55">
        <f t="shared" si="10"/>
        <v>58143198.109999999</v>
      </c>
    </row>
    <row r="56" spans="1:4" ht="51" x14ac:dyDescent="0.25">
      <c r="A56" s="26" t="s">
        <v>19</v>
      </c>
      <c r="B56" s="37" t="s">
        <v>127</v>
      </c>
      <c r="C56" s="14">
        <f>56542351.09-C57</f>
        <v>49757268.960000001</v>
      </c>
      <c r="D56" s="14">
        <f>58143198.11-D57</f>
        <v>51166014.340000004</v>
      </c>
    </row>
    <row r="57" spans="1:4" ht="51" x14ac:dyDescent="0.25">
      <c r="A57" s="26" t="s">
        <v>18</v>
      </c>
      <c r="B57" s="37" t="s">
        <v>128</v>
      </c>
      <c r="C57" s="14">
        <v>6785082.1299999999</v>
      </c>
      <c r="D57" s="14">
        <v>6977183.7699999996</v>
      </c>
    </row>
    <row r="58" spans="1:4" ht="31.5" customHeight="1" x14ac:dyDescent="0.25">
      <c r="A58" s="36" t="s">
        <v>17</v>
      </c>
      <c r="B58" s="35" t="s">
        <v>129</v>
      </c>
      <c r="C58" s="55">
        <f>SUM(C59:C59)</f>
        <v>500000</v>
      </c>
      <c r="D58" s="55">
        <f>SUM(D59:D59)</f>
        <v>500000</v>
      </c>
    </row>
    <row r="59" spans="1:4" s="5" customFormat="1" ht="153" x14ac:dyDescent="0.2">
      <c r="A59" s="38" t="s">
        <v>91</v>
      </c>
      <c r="B59" s="37" t="s">
        <v>130</v>
      </c>
      <c r="C59" s="14">
        <v>500000</v>
      </c>
      <c r="D59" s="14">
        <v>500000</v>
      </c>
    </row>
    <row r="60" spans="1:4" s="4" customFormat="1" ht="31.5" x14ac:dyDescent="0.25">
      <c r="A60" s="40" t="s">
        <v>15</v>
      </c>
      <c r="B60" s="39" t="s">
        <v>131</v>
      </c>
      <c r="C60" s="54">
        <f t="shared" ref="C60:D60" si="11">C61+C63+C68</f>
        <v>49299967.920000002</v>
      </c>
      <c r="D60" s="54">
        <f t="shared" si="11"/>
        <v>49384972.420000002</v>
      </c>
    </row>
    <row r="61" spans="1:4" ht="78.75" x14ac:dyDescent="0.25">
      <c r="A61" s="42" t="s">
        <v>14</v>
      </c>
      <c r="B61" s="41" t="s">
        <v>234</v>
      </c>
      <c r="C61" s="55">
        <f t="shared" ref="C61:D61" si="12">C62</f>
        <v>2775000</v>
      </c>
      <c r="D61" s="55">
        <f t="shared" si="12"/>
        <v>3320000</v>
      </c>
    </row>
    <row r="62" spans="1:4" s="5" customFormat="1" ht="38.25" x14ac:dyDescent="0.2">
      <c r="A62" s="43" t="s">
        <v>83</v>
      </c>
      <c r="B62" s="29" t="s">
        <v>132</v>
      </c>
      <c r="C62" s="14">
        <v>2775000</v>
      </c>
      <c r="D62" s="14">
        <v>3320000</v>
      </c>
    </row>
    <row r="63" spans="1:4" ht="94.5" x14ac:dyDescent="0.25">
      <c r="A63" s="42" t="s">
        <v>13</v>
      </c>
      <c r="B63" s="41" t="s">
        <v>235</v>
      </c>
      <c r="C63" s="55">
        <f>SUM(C64:C67)</f>
        <v>30823555.620000001</v>
      </c>
      <c r="D63" s="55">
        <f>SUM(D64:D67)</f>
        <v>30823555.620000001</v>
      </c>
    </row>
    <row r="64" spans="1:4" s="5" customFormat="1" ht="76.5" x14ac:dyDescent="0.2">
      <c r="A64" s="44" t="s">
        <v>90</v>
      </c>
      <c r="B64" s="29" t="s">
        <v>133</v>
      </c>
      <c r="C64" s="14">
        <f>15144413.59+5000000</f>
        <v>20144413.59</v>
      </c>
      <c r="D64" s="14">
        <f>15144413.59+5000000</f>
        <v>20144413.59</v>
      </c>
    </row>
    <row r="65" spans="1:4" s="5" customFormat="1" ht="63.75" x14ac:dyDescent="0.2">
      <c r="A65" s="44" t="s">
        <v>89</v>
      </c>
      <c r="B65" s="29" t="s">
        <v>134</v>
      </c>
      <c r="C65" s="14">
        <v>156947</v>
      </c>
      <c r="D65" s="14">
        <v>156947</v>
      </c>
    </row>
    <row r="66" spans="1:4" s="5" customFormat="1" ht="51" x14ac:dyDescent="0.2">
      <c r="A66" s="44" t="s">
        <v>88</v>
      </c>
      <c r="B66" s="29" t="s">
        <v>135</v>
      </c>
      <c r="C66" s="14">
        <v>9141572.1799999997</v>
      </c>
      <c r="D66" s="14">
        <v>9141572.1799999997</v>
      </c>
    </row>
    <row r="67" spans="1:4" s="5" customFormat="1" ht="51" x14ac:dyDescent="0.2">
      <c r="A67" s="44" t="s">
        <v>87</v>
      </c>
      <c r="B67" s="29" t="s">
        <v>136</v>
      </c>
      <c r="C67" s="14">
        <v>1380622.85</v>
      </c>
      <c r="D67" s="14">
        <v>1380622.85</v>
      </c>
    </row>
    <row r="68" spans="1:4" ht="94.5" x14ac:dyDescent="0.25">
      <c r="A68" s="42" t="s">
        <v>12</v>
      </c>
      <c r="B68" s="41" t="s">
        <v>137</v>
      </c>
      <c r="C68" s="55">
        <f>SUM(C69:C72)</f>
        <v>15701412.300000001</v>
      </c>
      <c r="D68" s="55">
        <f>SUM(D69:D72)</f>
        <v>15241416.800000001</v>
      </c>
    </row>
    <row r="69" spans="1:4" s="5" customFormat="1" ht="63.75" x14ac:dyDescent="0.2">
      <c r="A69" s="44" t="s">
        <v>82</v>
      </c>
      <c r="B69" s="29" t="s">
        <v>138</v>
      </c>
      <c r="C69" s="14">
        <v>12131480.6</v>
      </c>
      <c r="D69" s="14">
        <v>11671485.1</v>
      </c>
    </row>
    <row r="70" spans="1:4" s="5" customFormat="1" ht="89.25" x14ac:dyDescent="0.2">
      <c r="A70" s="44" t="s">
        <v>225</v>
      </c>
      <c r="B70" s="29" t="s">
        <v>140</v>
      </c>
      <c r="C70" s="14">
        <v>1767493.73</v>
      </c>
      <c r="D70" s="14">
        <v>1767493.73</v>
      </c>
    </row>
    <row r="71" spans="1:4" s="5" customFormat="1" ht="63.75" x14ac:dyDescent="0.2">
      <c r="A71" s="44" t="s">
        <v>81</v>
      </c>
      <c r="B71" s="29" t="s">
        <v>139</v>
      </c>
      <c r="C71" s="14">
        <v>52851.6</v>
      </c>
      <c r="D71" s="14">
        <v>52851.6</v>
      </c>
    </row>
    <row r="72" spans="1:4" s="5" customFormat="1" ht="89.25" x14ac:dyDescent="0.2">
      <c r="A72" s="44" t="s">
        <v>96</v>
      </c>
      <c r="B72" s="29" t="s">
        <v>255</v>
      </c>
      <c r="C72" s="57">
        <v>1749586.37</v>
      </c>
      <c r="D72" s="57">
        <v>1749586.37</v>
      </c>
    </row>
    <row r="73" spans="1:4" s="4" customFormat="1" ht="31.5" x14ac:dyDescent="0.25">
      <c r="A73" s="40" t="s">
        <v>226</v>
      </c>
      <c r="B73" s="39" t="s">
        <v>141</v>
      </c>
      <c r="C73" s="54">
        <f t="shared" ref="C73:D73" si="13">C74</f>
        <v>2527644.12</v>
      </c>
      <c r="D73" s="54">
        <f t="shared" si="13"/>
        <v>2527644.12</v>
      </c>
    </row>
    <row r="74" spans="1:4" ht="26.25" customHeight="1" x14ac:dyDescent="0.25">
      <c r="A74" s="42" t="s">
        <v>11</v>
      </c>
      <c r="B74" s="41" t="s">
        <v>142</v>
      </c>
      <c r="C74" s="55">
        <f>SUM(C75:C78)</f>
        <v>2527644.12</v>
      </c>
      <c r="D74" s="55">
        <f>SUM(D75:D78)</f>
        <v>2527644.12</v>
      </c>
    </row>
    <row r="75" spans="1:4" ht="25.5" x14ac:dyDescent="0.25">
      <c r="A75" s="26" t="s">
        <v>80</v>
      </c>
      <c r="B75" s="29" t="s">
        <v>143</v>
      </c>
      <c r="C75" s="14">
        <v>37210</v>
      </c>
      <c r="D75" s="14">
        <v>37210</v>
      </c>
    </row>
    <row r="76" spans="1:4" ht="38.25" x14ac:dyDescent="0.25">
      <c r="A76" s="26" t="s">
        <v>272</v>
      </c>
      <c r="B76" s="29" t="s">
        <v>271</v>
      </c>
      <c r="C76" s="14">
        <v>1033157.06</v>
      </c>
      <c r="D76" s="14">
        <v>1033157.06</v>
      </c>
    </row>
    <row r="77" spans="1:4" ht="38.25" x14ac:dyDescent="0.25">
      <c r="A77" s="26" t="s">
        <v>299</v>
      </c>
      <c r="B77" s="29" t="s">
        <v>298</v>
      </c>
      <c r="C77" s="14">
        <v>1033157.06</v>
      </c>
      <c r="D77" s="14">
        <v>1033157.06</v>
      </c>
    </row>
    <row r="78" spans="1:4" ht="38.25" x14ac:dyDescent="0.25">
      <c r="A78" s="26" t="s">
        <v>301</v>
      </c>
      <c r="B78" s="29" t="s">
        <v>300</v>
      </c>
      <c r="C78" s="14">
        <v>424120</v>
      </c>
      <c r="D78" s="14">
        <v>424120</v>
      </c>
    </row>
    <row r="79" spans="1:4" s="4" customFormat="1" ht="31.5" x14ac:dyDescent="0.25">
      <c r="A79" s="40" t="s">
        <v>10</v>
      </c>
      <c r="B79" s="39" t="s">
        <v>236</v>
      </c>
      <c r="C79" s="54">
        <f>C80</f>
        <v>347434.44</v>
      </c>
      <c r="D79" s="54">
        <f>D80</f>
        <v>347434.44</v>
      </c>
    </row>
    <row r="80" spans="1:4" ht="31.5" x14ac:dyDescent="0.25">
      <c r="A80" s="42" t="s">
        <v>9</v>
      </c>
      <c r="B80" s="41" t="s">
        <v>237</v>
      </c>
      <c r="C80" s="55">
        <f t="shared" ref="C80:D80" si="14">C81</f>
        <v>347434.44</v>
      </c>
      <c r="D80" s="55">
        <f t="shared" si="14"/>
        <v>347434.44</v>
      </c>
    </row>
    <row r="81" spans="1:4" s="5" customFormat="1" ht="38.25" x14ac:dyDescent="0.2">
      <c r="A81" s="44" t="s">
        <v>86</v>
      </c>
      <c r="B81" s="29" t="s">
        <v>144</v>
      </c>
      <c r="C81" s="14">
        <v>347434.44</v>
      </c>
      <c r="D81" s="14">
        <v>347434.44</v>
      </c>
    </row>
    <row r="82" spans="1:4" s="4" customFormat="1" ht="25.5" customHeight="1" x14ac:dyDescent="0.25">
      <c r="A82" s="40" t="s">
        <v>8</v>
      </c>
      <c r="B82" s="39" t="s">
        <v>145</v>
      </c>
      <c r="C82" s="54">
        <f>C83+C146+C149</f>
        <v>3422512.1199999996</v>
      </c>
      <c r="D82" s="54">
        <f>D83+D146+D149</f>
        <v>3422513.54</v>
      </c>
    </row>
    <row r="83" spans="1:4" ht="47.25" x14ac:dyDescent="0.25">
      <c r="A83" s="42" t="s">
        <v>7</v>
      </c>
      <c r="B83" s="41" t="s">
        <v>146</v>
      </c>
      <c r="C83" s="55">
        <f>SUM(C84:C145)</f>
        <v>2962510.7899999996</v>
      </c>
      <c r="D83" s="55">
        <f>SUM(D84:D145)</f>
        <v>2962512.21</v>
      </c>
    </row>
    <row r="84" spans="1:4" ht="89.25" x14ac:dyDescent="0.25">
      <c r="A84" s="26" t="s">
        <v>97</v>
      </c>
      <c r="B84" s="29" t="s">
        <v>147</v>
      </c>
      <c r="C84" s="12">
        <v>161.87</v>
      </c>
      <c r="D84" s="12">
        <v>161.87</v>
      </c>
    </row>
    <row r="85" spans="1:4" ht="89.25" x14ac:dyDescent="0.25">
      <c r="A85" s="26" t="s">
        <v>74</v>
      </c>
      <c r="B85" s="29" t="s">
        <v>148</v>
      </c>
      <c r="C85" s="14">
        <v>49000</v>
      </c>
      <c r="D85" s="14">
        <v>49000</v>
      </c>
    </row>
    <row r="86" spans="1:4" ht="89.25" x14ac:dyDescent="0.25">
      <c r="A86" s="26" t="s">
        <v>74</v>
      </c>
      <c r="B86" s="29" t="s">
        <v>149</v>
      </c>
      <c r="C86" s="14">
        <v>83.33</v>
      </c>
      <c r="D86" s="14">
        <v>83.33</v>
      </c>
    </row>
    <row r="87" spans="1:4" ht="76.5" x14ac:dyDescent="0.25">
      <c r="A87" s="26" t="s">
        <v>73</v>
      </c>
      <c r="B87" s="29" t="s">
        <v>150</v>
      </c>
      <c r="C87" s="14">
        <v>10083.33</v>
      </c>
      <c r="D87" s="14">
        <v>10083.33</v>
      </c>
    </row>
    <row r="88" spans="1:4" ht="63.75" x14ac:dyDescent="0.25">
      <c r="A88" s="26" t="s">
        <v>72</v>
      </c>
      <c r="B88" s="29" t="s">
        <v>151</v>
      </c>
      <c r="C88" s="14">
        <v>2500</v>
      </c>
      <c r="D88" s="14">
        <v>2500</v>
      </c>
    </row>
    <row r="89" spans="1:4" ht="63.75" x14ac:dyDescent="0.25">
      <c r="A89" s="26" t="s">
        <v>72</v>
      </c>
      <c r="B89" s="29" t="s">
        <v>152</v>
      </c>
      <c r="C89" s="14">
        <v>58331.35</v>
      </c>
      <c r="D89" s="14">
        <v>58331.35</v>
      </c>
    </row>
    <row r="90" spans="1:4" ht="102" x14ac:dyDescent="0.25">
      <c r="A90" s="26" t="s">
        <v>227</v>
      </c>
      <c r="B90" s="29" t="s">
        <v>153</v>
      </c>
      <c r="C90" s="14">
        <v>166.67</v>
      </c>
      <c r="D90" s="14">
        <v>166.67</v>
      </c>
    </row>
    <row r="91" spans="1:4" ht="127.5" x14ac:dyDescent="0.25">
      <c r="A91" s="26" t="s">
        <v>71</v>
      </c>
      <c r="B91" s="29" t="s">
        <v>154</v>
      </c>
      <c r="C91" s="58">
        <v>11459.45</v>
      </c>
      <c r="D91" s="58">
        <v>11459.45</v>
      </c>
    </row>
    <row r="92" spans="1:4" ht="102" x14ac:dyDescent="0.25">
      <c r="A92" s="26" t="s">
        <v>70</v>
      </c>
      <c r="B92" s="29" t="s">
        <v>155</v>
      </c>
      <c r="C92" s="58">
        <v>2000</v>
      </c>
      <c r="D92" s="58">
        <v>2000</v>
      </c>
    </row>
    <row r="93" spans="1:4" ht="102" x14ac:dyDescent="0.25">
      <c r="A93" s="26" t="s">
        <v>70</v>
      </c>
      <c r="B93" s="29" t="s">
        <v>156</v>
      </c>
      <c r="C93" s="14">
        <v>69890.17</v>
      </c>
      <c r="D93" s="14">
        <v>69890.17</v>
      </c>
    </row>
    <row r="94" spans="1:4" ht="89.25" x14ac:dyDescent="0.25">
      <c r="A94" s="26" t="s">
        <v>85</v>
      </c>
      <c r="B94" s="29" t="s">
        <v>94</v>
      </c>
      <c r="C94" s="14">
        <v>1500</v>
      </c>
      <c r="D94" s="14">
        <v>1500</v>
      </c>
    </row>
    <row r="95" spans="1:4" ht="140.25" x14ac:dyDescent="0.25">
      <c r="A95" s="26" t="s">
        <v>69</v>
      </c>
      <c r="B95" s="29" t="s">
        <v>157</v>
      </c>
      <c r="C95" s="14">
        <v>12634.11</v>
      </c>
      <c r="D95" s="14">
        <v>12634.11</v>
      </c>
    </row>
    <row r="96" spans="1:4" ht="76.5" x14ac:dyDescent="0.25">
      <c r="A96" s="26" t="s">
        <v>68</v>
      </c>
      <c r="B96" s="29" t="s">
        <v>158</v>
      </c>
      <c r="C96" s="14">
        <v>22000</v>
      </c>
      <c r="D96" s="14">
        <v>22000</v>
      </c>
    </row>
    <row r="97" spans="1:4" ht="76.5" x14ac:dyDescent="0.25">
      <c r="A97" s="26" t="s">
        <v>68</v>
      </c>
      <c r="B97" s="29" t="s">
        <v>159</v>
      </c>
      <c r="C97" s="14">
        <v>181609.74</v>
      </c>
      <c r="D97" s="14">
        <v>181609.74</v>
      </c>
    </row>
    <row r="98" spans="1:4" ht="76.5" x14ac:dyDescent="0.25">
      <c r="A98" s="26" t="s">
        <v>67</v>
      </c>
      <c r="B98" s="29" t="s">
        <v>160</v>
      </c>
      <c r="C98" s="14">
        <v>13800</v>
      </c>
      <c r="D98" s="14">
        <v>13800</v>
      </c>
    </row>
    <row r="99" spans="1:4" ht="76.5" x14ac:dyDescent="0.25">
      <c r="A99" s="26" t="s">
        <v>66</v>
      </c>
      <c r="B99" s="29" t="s">
        <v>161</v>
      </c>
      <c r="C99" s="14">
        <v>300</v>
      </c>
      <c r="D99" s="14">
        <v>300</v>
      </c>
    </row>
    <row r="100" spans="1:4" ht="76.5" x14ac:dyDescent="0.25">
      <c r="A100" s="26" t="s">
        <v>66</v>
      </c>
      <c r="B100" s="29" t="s">
        <v>162</v>
      </c>
      <c r="C100" s="14">
        <v>6030.09</v>
      </c>
      <c r="D100" s="14">
        <v>6030.09</v>
      </c>
    </row>
    <row r="101" spans="1:4" ht="89.25" x14ac:dyDescent="0.25">
      <c r="A101" s="26" t="s">
        <v>65</v>
      </c>
      <c r="B101" s="29" t="s">
        <v>163</v>
      </c>
      <c r="C101" s="58">
        <v>55452.24</v>
      </c>
      <c r="D101" s="58">
        <v>55452.24</v>
      </c>
    </row>
    <row r="102" spans="1:4" ht="63.75" x14ac:dyDescent="0.25">
      <c r="A102" s="26" t="s">
        <v>64</v>
      </c>
      <c r="B102" s="29" t="s">
        <v>164</v>
      </c>
      <c r="C102" s="58">
        <v>1500</v>
      </c>
      <c r="D102" s="58">
        <v>1500</v>
      </c>
    </row>
    <row r="103" spans="1:4" ht="63.75" x14ac:dyDescent="0.25">
      <c r="A103" s="26" t="s">
        <v>64</v>
      </c>
      <c r="B103" s="29" t="s">
        <v>165</v>
      </c>
      <c r="C103" s="58">
        <v>33142.36</v>
      </c>
      <c r="D103" s="58">
        <v>33142.36</v>
      </c>
    </row>
    <row r="104" spans="1:4" ht="63.75" x14ac:dyDescent="0.25">
      <c r="A104" s="26" t="s">
        <v>63</v>
      </c>
      <c r="B104" s="29" t="s">
        <v>166</v>
      </c>
      <c r="C104" s="58">
        <v>787086.82</v>
      </c>
      <c r="D104" s="58">
        <v>787086.82</v>
      </c>
    </row>
    <row r="105" spans="1:4" ht="114.75" x14ac:dyDescent="0.25">
      <c r="A105" s="26" t="s">
        <v>266</v>
      </c>
      <c r="B105" s="29" t="s">
        <v>167</v>
      </c>
      <c r="C105" s="58">
        <v>2833.33</v>
      </c>
      <c r="D105" s="58">
        <v>2833.33</v>
      </c>
    </row>
    <row r="106" spans="1:4" ht="89.25" x14ac:dyDescent="0.25">
      <c r="A106" s="26" t="s">
        <v>267</v>
      </c>
      <c r="B106" s="29" t="s">
        <v>168</v>
      </c>
      <c r="C106" s="58">
        <v>9814.51</v>
      </c>
      <c r="D106" s="58">
        <v>9814.51</v>
      </c>
    </row>
    <row r="107" spans="1:4" ht="89.25" x14ac:dyDescent="0.25">
      <c r="A107" s="26" t="s">
        <v>268</v>
      </c>
      <c r="B107" s="29" t="s">
        <v>169</v>
      </c>
      <c r="C107" s="58">
        <v>346166.67</v>
      </c>
      <c r="D107" s="58">
        <v>346166.67</v>
      </c>
    </row>
    <row r="108" spans="1:4" ht="63.75" x14ac:dyDescent="0.25">
      <c r="A108" s="26" t="s">
        <v>62</v>
      </c>
      <c r="B108" s="29" t="s">
        <v>170</v>
      </c>
      <c r="C108" s="58">
        <v>100</v>
      </c>
      <c r="D108" s="58">
        <v>100</v>
      </c>
    </row>
    <row r="109" spans="1:4" ht="63.75" x14ac:dyDescent="0.25">
      <c r="A109" s="26" t="s">
        <v>62</v>
      </c>
      <c r="B109" s="29" t="s">
        <v>171</v>
      </c>
      <c r="C109" s="58">
        <v>6666.67</v>
      </c>
      <c r="D109" s="58">
        <v>6666.67</v>
      </c>
    </row>
    <row r="110" spans="1:4" ht="63.75" x14ac:dyDescent="0.25">
      <c r="A110" s="26" t="s">
        <v>61</v>
      </c>
      <c r="B110" s="29" t="s">
        <v>172</v>
      </c>
      <c r="C110" s="14">
        <v>138.88999999999999</v>
      </c>
      <c r="D110" s="14">
        <v>185.19</v>
      </c>
    </row>
    <row r="111" spans="1:4" ht="63.75" x14ac:dyDescent="0.25">
      <c r="A111" s="44" t="s">
        <v>61</v>
      </c>
      <c r="B111" s="29" t="s">
        <v>173</v>
      </c>
      <c r="C111" s="14">
        <v>583.33000000000004</v>
      </c>
      <c r="D111" s="14">
        <v>583.33000000000004</v>
      </c>
    </row>
    <row r="112" spans="1:4" ht="89.25" x14ac:dyDescent="0.25">
      <c r="A112" s="44" t="s">
        <v>60</v>
      </c>
      <c r="B112" s="29" t="s">
        <v>174</v>
      </c>
      <c r="C112" s="58">
        <v>1253.1199999999999</v>
      </c>
      <c r="D112" s="58">
        <v>1253.1199999999999</v>
      </c>
    </row>
    <row r="113" spans="1:4" ht="89.25" x14ac:dyDescent="0.25">
      <c r="A113" s="44" t="s">
        <v>59</v>
      </c>
      <c r="B113" s="29" t="s">
        <v>175</v>
      </c>
      <c r="C113" s="14">
        <v>145865.85</v>
      </c>
      <c r="D113" s="14">
        <v>145865.85</v>
      </c>
    </row>
    <row r="114" spans="1:4" ht="76.5" x14ac:dyDescent="0.25">
      <c r="A114" s="44" t="s">
        <v>58</v>
      </c>
      <c r="B114" s="29" t="s">
        <v>176</v>
      </c>
      <c r="C114" s="14">
        <v>166.67</v>
      </c>
      <c r="D114" s="14">
        <v>166.67</v>
      </c>
    </row>
    <row r="115" spans="1:4" ht="89.25" x14ac:dyDescent="0.25">
      <c r="A115" s="44" t="s">
        <v>228</v>
      </c>
      <c r="B115" s="29" t="s">
        <v>177</v>
      </c>
      <c r="C115" s="14">
        <v>23666.67</v>
      </c>
      <c r="D115" s="14">
        <v>23666.67</v>
      </c>
    </row>
    <row r="116" spans="1:4" ht="89.25" x14ac:dyDescent="0.25">
      <c r="A116" s="44" t="s">
        <v>257</v>
      </c>
      <c r="B116" s="29" t="s">
        <v>256</v>
      </c>
      <c r="C116" s="14">
        <v>5833.33</v>
      </c>
      <c r="D116" s="14">
        <v>5833.33</v>
      </c>
    </row>
    <row r="117" spans="1:4" ht="76.5" x14ac:dyDescent="0.25">
      <c r="A117" s="44" t="s">
        <v>57</v>
      </c>
      <c r="B117" s="29" t="s">
        <v>178</v>
      </c>
      <c r="C117" s="58">
        <v>11428.42</v>
      </c>
      <c r="D117" s="58">
        <v>11428.42</v>
      </c>
    </row>
    <row r="118" spans="1:4" ht="102" x14ac:dyDescent="0.25">
      <c r="A118" s="44" t="s">
        <v>98</v>
      </c>
      <c r="B118" s="29" t="s">
        <v>179</v>
      </c>
      <c r="C118" s="14">
        <v>8768.16</v>
      </c>
      <c r="D118" s="14">
        <v>8768.16</v>
      </c>
    </row>
    <row r="119" spans="1:4" ht="114.75" x14ac:dyDescent="0.25">
      <c r="A119" s="44" t="s">
        <v>56</v>
      </c>
      <c r="B119" s="29" t="s">
        <v>180</v>
      </c>
      <c r="C119" s="14">
        <v>6869.33</v>
      </c>
      <c r="D119" s="14">
        <v>6869.33</v>
      </c>
    </row>
    <row r="120" spans="1:4" ht="140.25" x14ac:dyDescent="0.25">
      <c r="A120" s="44" t="s">
        <v>55</v>
      </c>
      <c r="B120" s="29" t="s">
        <v>181</v>
      </c>
      <c r="C120" s="58">
        <v>7500</v>
      </c>
      <c r="D120" s="58">
        <v>7500</v>
      </c>
    </row>
    <row r="121" spans="1:4" ht="89.25" x14ac:dyDescent="0.25">
      <c r="A121" s="44" t="s">
        <v>54</v>
      </c>
      <c r="B121" s="29" t="s">
        <v>182</v>
      </c>
      <c r="C121" s="58">
        <v>9501.2999999999993</v>
      </c>
      <c r="D121" s="58">
        <v>9501.2999999999993</v>
      </c>
    </row>
    <row r="122" spans="1:4" ht="102" x14ac:dyDescent="0.25">
      <c r="A122" s="44" t="s">
        <v>53</v>
      </c>
      <c r="B122" s="29" t="s">
        <v>183</v>
      </c>
      <c r="C122" s="58">
        <v>3333.33</v>
      </c>
      <c r="D122" s="58">
        <v>3333.33</v>
      </c>
    </row>
    <row r="123" spans="1:4" ht="114.75" x14ac:dyDescent="0.25">
      <c r="A123" s="44" t="s">
        <v>52</v>
      </c>
      <c r="B123" s="29" t="s">
        <v>184</v>
      </c>
      <c r="C123" s="14">
        <v>7790.56</v>
      </c>
      <c r="D123" s="14">
        <v>7790.56</v>
      </c>
    </row>
    <row r="124" spans="1:4" ht="63.75" x14ac:dyDescent="0.25">
      <c r="A124" s="44" t="s">
        <v>51</v>
      </c>
      <c r="B124" s="29" t="s">
        <v>185</v>
      </c>
      <c r="C124" s="14">
        <v>3860.62</v>
      </c>
      <c r="D124" s="14">
        <v>3860.62</v>
      </c>
    </row>
    <row r="125" spans="1:4" ht="140.25" x14ac:dyDescent="0.25">
      <c r="A125" s="44" t="s">
        <v>50</v>
      </c>
      <c r="B125" s="29" t="s">
        <v>186</v>
      </c>
      <c r="C125" s="14">
        <v>63385.09</v>
      </c>
      <c r="D125" s="14">
        <v>63385.09</v>
      </c>
    </row>
    <row r="126" spans="1:4" ht="76.5" x14ac:dyDescent="0.25">
      <c r="A126" s="44" t="s">
        <v>103</v>
      </c>
      <c r="B126" s="29" t="s">
        <v>187</v>
      </c>
      <c r="C126" s="14">
        <v>111.11</v>
      </c>
      <c r="D126" s="14">
        <v>64.81</v>
      </c>
    </row>
    <row r="127" spans="1:4" ht="76.5" x14ac:dyDescent="0.25">
      <c r="A127" s="44" t="s">
        <v>103</v>
      </c>
      <c r="B127" s="29" t="s">
        <v>252</v>
      </c>
      <c r="C127" s="14">
        <v>500</v>
      </c>
      <c r="D127" s="14">
        <v>500</v>
      </c>
    </row>
    <row r="128" spans="1:4" ht="102" x14ac:dyDescent="0.25">
      <c r="A128" s="44" t="s">
        <v>49</v>
      </c>
      <c r="B128" s="29" t="s">
        <v>188</v>
      </c>
      <c r="C128" s="58">
        <v>21936.65</v>
      </c>
      <c r="D128" s="58">
        <v>21936.65</v>
      </c>
    </row>
    <row r="129" spans="1:4" ht="76.5" x14ac:dyDescent="0.25">
      <c r="A129" s="44" t="s">
        <v>48</v>
      </c>
      <c r="B129" s="29" t="s">
        <v>253</v>
      </c>
      <c r="C129" s="58">
        <v>200</v>
      </c>
      <c r="D129" s="58">
        <v>200</v>
      </c>
    </row>
    <row r="130" spans="1:4" ht="76.5" x14ac:dyDescent="0.25">
      <c r="A130" s="44" t="s">
        <v>48</v>
      </c>
      <c r="B130" s="29" t="s">
        <v>189</v>
      </c>
      <c r="C130" s="58">
        <v>19255.86</v>
      </c>
      <c r="D130" s="58">
        <v>19255.86</v>
      </c>
    </row>
    <row r="131" spans="1:4" ht="76.5" x14ac:dyDescent="0.25">
      <c r="A131" s="44" t="s">
        <v>229</v>
      </c>
      <c r="B131" s="29" t="s">
        <v>190</v>
      </c>
      <c r="C131" s="58">
        <v>223333.33</v>
      </c>
      <c r="D131" s="58">
        <v>223333.33</v>
      </c>
    </row>
    <row r="132" spans="1:4" ht="102" x14ac:dyDescent="0.25">
      <c r="A132" s="44" t="s">
        <v>99</v>
      </c>
      <c r="B132" s="29" t="s">
        <v>191</v>
      </c>
      <c r="C132" s="58">
        <v>26666.67</v>
      </c>
      <c r="D132" s="58">
        <v>26666.67</v>
      </c>
    </row>
    <row r="133" spans="1:4" ht="127.5" x14ac:dyDescent="0.25">
      <c r="A133" s="44" t="s">
        <v>47</v>
      </c>
      <c r="B133" s="29" t="s">
        <v>192</v>
      </c>
      <c r="C133" s="58">
        <v>4.28</v>
      </c>
      <c r="D133" s="58">
        <v>5.7</v>
      </c>
    </row>
    <row r="134" spans="1:4" ht="127.5" x14ac:dyDescent="0.25">
      <c r="A134" s="44" t="s">
        <v>47</v>
      </c>
      <c r="B134" s="29" t="s">
        <v>193</v>
      </c>
      <c r="C134" s="12">
        <v>4500</v>
      </c>
      <c r="D134" s="12">
        <v>4500</v>
      </c>
    </row>
    <row r="135" spans="1:4" ht="63.75" x14ac:dyDescent="0.25">
      <c r="A135" s="26" t="s">
        <v>46</v>
      </c>
      <c r="B135" s="29" t="s">
        <v>194</v>
      </c>
      <c r="C135" s="58">
        <v>300</v>
      </c>
      <c r="D135" s="58">
        <v>300</v>
      </c>
    </row>
    <row r="136" spans="1:4" ht="63.75" x14ac:dyDescent="0.25">
      <c r="A136" s="26" t="s">
        <v>46</v>
      </c>
      <c r="B136" s="29" t="s">
        <v>195</v>
      </c>
      <c r="C136" s="58">
        <v>5833.33</v>
      </c>
      <c r="D136" s="58">
        <v>5833.33</v>
      </c>
    </row>
    <row r="137" spans="1:4" ht="89.25" x14ac:dyDescent="0.25">
      <c r="A137" s="26" t="s">
        <v>100</v>
      </c>
      <c r="B137" s="29" t="s">
        <v>196</v>
      </c>
      <c r="C137" s="58">
        <v>1666.67</v>
      </c>
      <c r="D137" s="58">
        <v>1666.67</v>
      </c>
    </row>
    <row r="138" spans="1:4" ht="89.25" x14ac:dyDescent="0.25">
      <c r="A138" s="26" t="s">
        <v>45</v>
      </c>
      <c r="B138" s="29" t="s">
        <v>197</v>
      </c>
      <c r="C138" s="58">
        <v>17916.669999999998</v>
      </c>
      <c r="D138" s="58">
        <v>17916.669999999998</v>
      </c>
    </row>
    <row r="139" spans="1:4" ht="89.25" x14ac:dyDescent="0.25">
      <c r="A139" s="26" t="s">
        <v>230</v>
      </c>
      <c r="B139" s="29" t="s">
        <v>198</v>
      </c>
      <c r="C139" s="58">
        <v>6666.67</v>
      </c>
      <c r="D139" s="58">
        <v>6666.67</v>
      </c>
    </row>
    <row r="140" spans="1:4" ht="89.25" x14ac:dyDescent="0.25">
      <c r="A140" s="26" t="s">
        <v>101</v>
      </c>
      <c r="B140" s="29" t="s">
        <v>199</v>
      </c>
      <c r="C140" s="58">
        <v>7500</v>
      </c>
      <c r="D140" s="58">
        <v>7500</v>
      </c>
    </row>
    <row r="141" spans="1:4" ht="76.5" x14ac:dyDescent="0.25">
      <c r="A141" s="26" t="s">
        <v>44</v>
      </c>
      <c r="B141" s="29" t="s">
        <v>200</v>
      </c>
      <c r="C141" s="58">
        <v>1500</v>
      </c>
      <c r="D141" s="58">
        <v>1500</v>
      </c>
    </row>
    <row r="142" spans="1:4" ht="76.5" x14ac:dyDescent="0.25">
      <c r="A142" s="26" t="s">
        <v>44</v>
      </c>
      <c r="B142" s="29" t="s">
        <v>201</v>
      </c>
      <c r="C142" s="58">
        <v>1908.61</v>
      </c>
      <c r="D142" s="58">
        <v>1908.61</v>
      </c>
    </row>
    <row r="143" spans="1:4" ht="76.5" x14ac:dyDescent="0.25">
      <c r="A143" s="26" t="s">
        <v>43</v>
      </c>
      <c r="B143" s="29" t="s">
        <v>202</v>
      </c>
      <c r="C143" s="58">
        <v>563419.13</v>
      </c>
      <c r="D143" s="58">
        <v>563419.13</v>
      </c>
    </row>
    <row r="144" spans="1:4" ht="76.5" x14ac:dyDescent="0.25">
      <c r="A144" s="26" t="s">
        <v>42</v>
      </c>
      <c r="B144" s="29" t="s">
        <v>203</v>
      </c>
      <c r="C144" s="58">
        <v>53500</v>
      </c>
      <c r="D144" s="58">
        <v>53500</v>
      </c>
    </row>
    <row r="145" spans="1:4" ht="76.5" x14ac:dyDescent="0.25">
      <c r="A145" s="26" t="s">
        <v>42</v>
      </c>
      <c r="B145" s="29" t="s">
        <v>204</v>
      </c>
      <c r="C145" s="58">
        <v>21534.43</v>
      </c>
      <c r="D145" s="58">
        <v>21534.43</v>
      </c>
    </row>
    <row r="146" spans="1:4" ht="47.25" x14ac:dyDescent="0.25">
      <c r="A146" s="42" t="s">
        <v>6</v>
      </c>
      <c r="B146" s="41" t="s">
        <v>238</v>
      </c>
      <c r="C146" s="55">
        <f t="shared" ref="C146:D146" si="15">SUM(C147:C148)</f>
        <v>120333.33</v>
      </c>
      <c r="D146" s="55">
        <f t="shared" si="15"/>
        <v>120333.33</v>
      </c>
    </row>
    <row r="147" spans="1:4" s="5" customFormat="1" ht="63.75" x14ac:dyDescent="0.2">
      <c r="A147" s="26" t="s">
        <v>102</v>
      </c>
      <c r="B147" s="29" t="s">
        <v>205</v>
      </c>
      <c r="C147" s="58">
        <v>120000</v>
      </c>
      <c r="D147" s="58">
        <v>120000</v>
      </c>
    </row>
    <row r="148" spans="1:4" s="5" customFormat="1" ht="76.5" x14ac:dyDescent="0.2">
      <c r="A148" s="26" t="s">
        <v>231</v>
      </c>
      <c r="B148" s="29" t="s">
        <v>258</v>
      </c>
      <c r="C148" s="58">
        <v>333.33</v>
      </c>
      <c r="D148" s="58">
        <v>333.33</v>
      </c>
    </row>
    <row r="149" spans="1:4" ht="25.5" customHeight="1" x14ac:dyDescent="0.25">
      <c r="A149" s="42" t="s">
        <v>5</v>
      </c>
      <c r="B149" s="41" t="s">
        <v>206</v>
      </c>
      <c r="C149" s="55">
        <f>C150</f>
        <v>339668</v>
      </c>
      <c r="D149" s="55">
        <f t="shared" ref="D149" si="16">D150</f>
        <v>339668</v>
      </c>
    </row>
    <row r="150" spans="1:4" s="5" customFormat="1" ht="38.25" x14ac:dyDescent="0.2">
      <c r="A150" s="44" t="s">
        <v>269</v>
      </c>
      <c r="B150" s="29" t="s">
        <v>207</v>
      </c>
      <c r="C150" s="14">
        <v>339668</v>
      </c>
      <c r="D150" s="14">
        <v>339668</v>
      </c>
    </row>
    <row r="151" spans="1:4" ht="25.5" customHeight="1" x14ac:dyDescent="0.25">
      <c r="A151" s="10" t="s">
        <v>4</v>
      </c>
      <c r="B151" s="22" t="s">
        <v>208</v>
      </c>
      <c r="C151" s="50">
        <f t="shared" ref="C151:D151" si="17">C152</f>
        <v>2001609651.6099999</v>
      </c>
      <c r="D151" s="50">
        <f t="shared" si="17"/>
        <v>2031980907.28</v>
      </c>
    </row>
    <row r="152" spans="1:4" ht="31.5" x14ac:dyDescent="0.25">
      <c r="A152" s="45" t="s">
        <v>232</v>
      </c>
      <c r="B152" s="46" t="s">
        <v>209</v>
      </c>
      <c r="C152" s="51">
        <f>C153+C155+C158+C171</f>
        <v>2001609651.6099999</v>
      </c>
      <c r="D152" s="51">
        <f>D153+D155+D158+D171</f>
        <v>2031980907.28</v>
      </c>
    </row>
    <row r="153" spans="1:4" ht="31.5" x14ac:dyDescent="0.25">
      <c r="A153" s="7" t="s">
        <v>3</v>
      </c>
      <c r="B153" s="8" t="s">
        <v>233</v>
      </c>
      <c r="C153" s="53">
        <f t="shared" ref="C153:D153" si="18">C154</f>
        <v>368219959.48000002</v>
      </c>
      <c r="D153" s="53">
        <f t="shared" si="18"/>
        <v>369179201.44999999</v>
      </c>
    </row>
    <row r="154" spans="1:4" s="5" customFormat="1" ht="38.25" x14ac:dyDescent="0.2">
      <c r="A154" s="15" t="s">
        <v>93</v>
      </c>
      <c r="B154" s="27" t="s">
        <v>210</v>
      </c>
      <c r="C154" s="12">
        <v>368219959.48000002</v>
      </c>
      <c r="D154" s="12">
        <v>369179201.44999999</v>
      </c>
    </row>
    <row r="155" spans="1:4" ht="31.5" x14ac:dyDescent="0.25">
      <c r="A155" s="7" t="s">
        <v>2</v>
      </c>
      <c r="B155" s="8" t="s">
        <v>211</v>
      </c>
      <c r="C155" s="53">
        <f>SUM(C156:C157)</f>
        <v>6838036.2799999993</v>
      </c>
      <c r="D155" s="53">
        <f>SUM(D156:D157)</f>
        <v>7794399.6400000006</v>
      </c>
    </row>
    <row r="156" spans="1:4" s="5" customFormat="1" ht="51" x14ac:dyDescent="0.2">
      <c r="A156" s="15" t="s">
        <v>79</v>
      </c>
      <c r="B156" s="27" t="s">
        <v>212</v>
      </c>
      <c r="C156" s="12">
        <v>6638176.4699999997</v>
      </c>
      <c r="D156" s="12">
        <v>7590903.6100000003</v>
      </c>
    </row>
    <row r="157" spans="1:4" s="5" customFormat="1" ht="25.5" x14ac:dyDescent="0.2">
      <c r="A157" s="15" t="s">
        <v>106</v>
      </c>
      <c r="B157" s="27" t="s">
        <v>213</v>
      </c>
      <c r="C157" s="12">
        <v>199859.81</v>
      </c>
      <c r="D157" s="12">
        <v>203496.03</v>
      </c>
    </row>
    <row r="158" spans="1:4" ht="31.5" x14ac:dyDescent="0.25">
      <c r="A158" s="19" t="s">
        <v>1</v>
      </c>
      <c r="B158" s="9" t="s">
        <v>214</v>
      </c>
      <c r="C158" s="53">
        <f t="shared" ref="C158:D158" si="19">SUM(C159:C170)</f>
        <v>1566250114.3</v>
      </c>
      <c r="D158" s="53">
        <f t="shared" si="19"/>
        <v>1596835760.73</v>
      </c>
    </row>
    <row r="159" spans="1:4" s="5" customFormat="1" ht="25.5" x14ac:dyDescent="0.2">
      <c r="A159" s="15" t="s">
        <v>78</v>
      </c>
      <c r="B159" s="27" t="s">
        <v>273</v>
      </c>
      <c r="C159" s="12">
        <v>4315286.55</v>
      </c>
      <c r="D159" s="12">
        <v>4244406.18</v>
      </c>
    </row>
    <row r="160" spans="1:4" s="5" customFormat="1" ht="25.5" x14ac:dyDescent="0.2">
      <c r="A160" s="15" t="s">
        <v>78</v>
      </c>
      <c r="B160" s="27" t="s">
        <v>254</v>
      </c>
      <c r="C160" s="12">
        <f>986413.13+70000</f>
        <v>1056413.1299999999</v>
      </c>
      <c r="D160" s="12">
        <f>1069259.64+70000</f>
        <v>1139259.6399999999</v>
      </c>
    </row>
    <row r="161" spans="1:4" s="5" customFormat="1" ht="25.5" x14ac:dyDescent="0.2">
      <c r="A161" s="15" t="s">
        <v>78</v>
      </c>
      <c r="B161" s="27" t="s">
        <v>215</v>
      </c>
      <c r="C161" s="12">
        <v>7000</v>
      </c>
      <c r="D161" s="12">
        <v>7000</v>
      </c>
    </row>
    <row r="162" spans="1:4" ht="25.5" x14ac:dyDescent="0.25">
      <c r="A162" s="15" t="s">
        <v>78</v>
      </c>
      <c r="B162" s="27" t="s">
        <v>216</v>
      </c>
      <c r="C162" s="12">
        <f>12330164.2+5713282.9+3578850+77252.36+19566637.32</f>
        <v>41266186.780000001</v>
      </c>
      <c r="D162" s="12">
        <f>13365745.47+5713282.9+3578850+77252.36+22012466.99</f>
        <v>44747597.719999999</v>
      </c>
    </row>
    <row r="163" spans="1:4" s="5" customFormat="1" ht="51" x14ac:dyDescent="0.2">
      <c r="A163" s="15" t="s">
        <v>77</v>
      </c>
      <c r="B163" s="27" t="s">
        <v>217</v>
      </c>
      <c r="C163" s="12">
        <v>51361869.409999996</v>
      </c>
      <c r="D163" s="12">
        <v>50088726.810000002</v>
      </c>
    </row>
    <row r="164" spans="1:4" s="5" customFormat="1" ht="102" x14ac:dyDescent="0.2">
      <c r="A164" s="15" t="s">
        <v>303</v>
      </c>
      <c r="B164" s="27" t="s">
        <v>302</v>
      </c>
      <c r="C164" s="12">
        <v>1971659.37</v>
      </c>
      <c r="D164" s="12">
        <v>1965206.25</v>
      </c>
    </row>
    <row r="165" spans="1:4" s="5" customFormat="1" ht="51" x14ac:dyDescent="0.2">
      <c r="A165" s="15" t="s">
        <v>270</v>
      </c>
      <c r="B165" s="27" t="s">
        <v>218</v>
      </c>
      <c r="C165" s="12">
        <v>5117313.25</v>
      </c>
      <c r="D165" s="12">
        <v>5187656.2699999996</v>
      </c>
    </row>
    <row r="166" spans="1:4" s="5" customFormat="1" ht="51" x14ac:dyDescent="0.2">
      <c r="A166" s="15" t="s">
        <v>84</v>
      </c>
      <c r="B166" s="27" t="s">
        <v>219</v>
      </c>
      <c r="C166" s="12">
        <v>15495.46</v>
      </c>
      <c r="D166" s="12">
        <v>16771.490000000002</v>
      </c>
    </row>
    <row r="167" spans="1:4" s="5" customFormat="1" ht="51" x14ac:dyDescent="0.2">
      <c r="A167" s="15" t="s">
        <v>274</v>
      </c>
      <c r="B167" s="27" t="s">
        <v>275</v>
      </c>
      <c r="C167" s="12">
        <v>5596141.8200000003</v>
      </c>
      <c r="D167" s="12">
        <v>5596141.8200000003</v>
      </c>
    </row>
    <row r="168" spans="1:4" s="5" customFormat="1" ht="89.25" x14ac:dyDescent="0.2">
      <c r="A168" s="15" t="s">
        <v>251</v>
      </c>
      <c r="B168" s="27" t="s">
        <v>220</v>
      </c>
      <c r="C168" s="12">
        <v>102790296</v>
      </c>
      <c r="D168" s="12">
        <v>101462256</v>
      </c>
    </row>
    <row r="169" spans="1:4" s="5" customFormat="1" ht="22.5" customHeight="1" x14ac:dyDescent="0.2">
      <c r="A169" s="15" t="s">
        <v>92</v>
      </c>
      <c r="B169" s="27" t="s">
        <v>221</v>
      </c>
      <c r="C169" s="12">
        <v>4068152.53</v>
      </c>
      <c r="D169" s="12">
        <v>4399538.55</v>
      </c>
    </row>
    <row r="170" spans="1:4" s="5" customFormat="1" ht="22.5" customHeight="1" x14ac:dyDescent="0.2">
      <c r="A170" s="15" t="s">
        <v>76</v>
      </c>
      <c r="B170" s="27" t="s">
        <v>222</v>
      </c>
      <c r="C170" s="12">
        <v>1348684300</v>
      </c>
      <c r="D170" s="12">
        <v>1377981200</v>
      </c>
    </row>
    <row r="171" spans="1:4" ht="25.5" customHeight="1" x14ac:dyDescent="0.25">
      <c r="A171" s="19" t="s">
        <v>0</v>
      </c>
      <c r="B171" s="47" t="s">
        <v>223</v>
      </c>
      <c r="C171" s="53">
        <f>SUM(C172:C172)</f>
        <v>60301541.549999997</v>
      </c>
      <c r="D171" s="53">
        <f>SUM(D172:D172)</f>
        <v>58171545.460000001</v>
      </c>
    </row>
    <row r="172" spans="1:4" ht="25.5" x14ac:dyDescent="0.25">
      <c r="A172" s="15" t="s">
        <v>75</v>
      </c>
      <c r="B172" s="27" t="s">
        <v>224</v>
      </c>
      <c r="C172" s="12">
        <v>60301541.549999997</v>
      </c>
      <c r="D172" s="12">
        <v>58171545.460000001</v>
      </c>
    </row>
    <row r="173" spans="1:4" ht="35.25" customHeight="1" x14ac:dyDescent="0.25">
      <c r="A173" s="16" t="s">
        <v>308</v>
      </c>
      <c r="B173" s="17"/>
      <c r="C173" s="56">
        <f>C13+C151</f>
        <v>3483749770.7299995</v>
      </c>
      <c r="D173" s="56">
        <f>D13+D151</f>
        <v>3604534627.8899999</v>
      </c>
    </row>
    <row r="174" spans="1:4" x14ac:dyDescent="0.25">
      <c r="C174" s="6"/>
      <c r="D174" s="6"/>
    </row>
    <row r="175" spans="1:4" ht="38.25" customHeight="1" x14ac:dyDescent="0.3">
      <c r="A175" s="63"/>
      <c r="B175" s="63"/>
      <c r="C175" s="18"/>
      <c r="D175" s="18"/>
    </row>
    <row r="176" spans="1:4" x14ac:dyDescent="0.25">
      <c r="C176" s="18"/>
      <c r="D176" s="18"/>
    </row>
    <row r="177" spans="3:4" x14ac:dyDescent="0.25">
      <c r="C177" s="60"/>
      <c r="D177" s="60"/>
    </row>
  </sheetData>
  <mergeCells count="4">
    <mergeCell ref="A175:B175"/>
    <mergeCell ref="A7:D7"/>
    <mergeCell ref="A8:D8"/>
    <mergeCell ref="A9:D9"/>
  </mergeCells>
  <pageMargins left="0.59055118110236227" right="0.15748031496062992" top="0.59055118110236227" bottom="0.59055118110236227" header="0.31496062992125984" footer="0.31496062992125984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Лист1</vt:lpstr>
      <vt:lpstr>'Приложение 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Башарина Надежда Сергеевна</dc:creator>
  <cp:lastModifiedBy>Корюкаева Елена Борисовна</cp:lastModifiedBy>
  <cp:lastPrinted>2025-12-22T08:24:58Z</cp:lastPrinted>
  <dcterms:created xsi:type="dcterms:W3CDTF">2015-06-05T18:19:34Z</dcterms:created>
  <dcterms:modified xsi:type="dcterms:W3CDTF">2025-12-22T08:25:53Z</dcterms:modified>
</cp:coreProperties>
</file>